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rldsailingorg.sharepoint.com/sites/WorldSailing/Shared Documents/WS Events Team (Shared file)/World Sailing Championships/2027 - Gdynia POL/2026 Test Event/"/>
    </mc:Choice>
  </mc:AlternateContent>
  <xr:revisionPtr revIDLastSave="105" documentId="8_{D0E8B912-2694-4371-94E4-B59FE417A16A}" xr6:coauthVersionLast="47" xr6:coauthVersionMax="47" xr10:uidLastSave="{1AED271F-6770-4BBD-8DC8-9ABCA42970C3}"/>
  <bookViews>
    <workbookView xWindow="-120" yWindow="-16320" windowWidth="29040" windowHeight="16440" xr2:uid="{24084C78-E484-354F-9AFC-DF2BF2ADCC17}"/>
  </bookViews>
  <sheets>
    <sheet name="Entry Form" sheetId="1" r:id="rId1"/>
    <sheet name="Quota Allocation" sheetId="3" state="hidden" r:id="rId2"/>
    <sheet name="References" sheetId="5" state="hidden" r:id="rId3"/>
    <sheet name="Support Vessel Calculation" sheetId="4" state="hidden" r:id="rId4"/>
  </sheets>
  <definedNames>
    <definedName name="Admin_Fee">References!$B$5</definedName>
    <definedName name="M_Dinghy_Entries">'Entry Form'!$D$16</definedName>
    <definedName name="M_Dinghy_Entry_Fee">'Entry Form'!$G$16</definedName>
    <definedName name="M_Kite_Entries">'Entry Form'!$D$14</definedName>
    <definedName name="M_Kite_Entry_Fee">'Entry Form'!$G$14</definedName>
    <definedName name="M_Skiff_Entries">'Entry Form'!$D$18</definedName>
    <definedName name="M_Skiff_Entry_Fee">'Entry Form'!$G$18</definedName>
    <definedName name="M_Windsurfing_Entries">'Entry Form'!$D$12</definedName>
    <definedName name="M_Windsurfing_Entry_Fee">'Entry Form'!$G$12</definedName>
    <definedName name="MNA">'Entry Form'!$D$7</definedName>
    <definedName name="MX_Dinghy_Entries">'Entry Form'!$D$20</definedName>
    <definedName name="MX_Dinghy_Entry_Fee">'Entry Form'!$G$20</definedName>
    <definedName name="MX_Multihull_Entries">'Entry Form'!$D$21</definedName>
    <definedName name="MX_Multihull_Entry_Fee">'Entry Form'!$G$21</definedName>
    <definedName name="_xlnm.Print_Area" localSheetId="0">'Entry Form'!$A$1:$G$42</definedName>
    <definedName name="Support_Person_Fee">References!$B$7</definedName>
    <definedName name="Support_Persons_Olympic">'Entry Form'!$D$33</definedName>
    <definedName name="Support_Persons_Para">'Entry Form'!$D$34</definedName>
    <definedName name="Support_Vessel_Fee">References!$B$9</definedName>
    <definedName name="Support_Vessels_Olympic">'Entry Form'!$D$28</definedName>
    <definedName name="Support_Vessels_Para">'Entry Form'!$D$29</definedName>
    <definedName name="TOTAL_Olympic_Vessels">'Support Vessel Calculation'!$H$13</definedName>
    <definedName name="TOTAL_PARA_Vessels">'Support Vessel Calculation'!$H$21</definedName>
    <definedName name="Total_Support_Team_Fee">'Entry Form'!$C$35</definedName>
    <definedName name="Total_Support_Vessel_Fee">'Entry Form'!$C$30</definedName>
    <definedName name="W_Dinghy_Entries">'Entry Form'!$D$17</definedName>
    <definedName name="W_Dinghy_Entry_Fee">'Entry Form'!$G$17</definedName>
    <definedName name="W_Kite_Entries">'Entry Form'!$D$15</definedName>
    <definedName name="W_Kite_Entry_Fee">'Entry Form'!$G$15</definedName>
    <definedName name="W_Skiff_Entries">'Entry Form'!$D$19</definedName>
    <definedName name="W_Skiff_Entry_Fee">'Entry Form'!$G$19</definedName>
    <definedName name="W_Windsurfing_Entries">'Entry Form'!$D$13</definedName>
    <definedName name="W_Windsurfing_Entry_Fee">'Entry Form'!$G$13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1" i="1"/>
  <c r="B9" i="1"/>
  <c r="C17" i="4"/>
  <c r="C18" i="4"/>
  <c r="E18" i="4" s="1"/>
  <c r="H18" i="4" s="1"/>
  <c r="C19" i="4"/>
  <c r="E19" i="4" s="1"/>
  <c r="H19" i="4" s="1"/>
  <c r="C16" i="4"/>
  <c r="E16" i="4" s="1"/>
  <c r="H16" i="4" s="1"/>
  <c r="C3" i="4"/>
  <c r="C4" i="4"/>
  <c r="G4" i="4" s="1"/>
  <c r="C5" i="4"/>
  <c r="C6" i="4"/>
  <c r="G6" i="4" s="1"/>
  <c r="C7" i="4"/>
  <c r="G7" i="4" s="1"/>
  <c r="C8" i="4"/>
  <c r="E8" i="4" s="1"/>
  <c r="C9" i="4"/>
  <c r="F9" i="4" s="1"/>
  <c r="C10" i="4"/>
  <c r="F10" i="4" s="1"/>
  <c r="C11" i="4"/>
  <c r="G11" i="4" s="1"/>
  <c r="C12" i="4"/>
  <c r="C2" i="4"/>
  <c r="G2" i="4" s="1"/>
  <c r="C13" i="1"/>
  <c r="C14" i="1"/>
  <c r="C15" i="1"/>
  <c r="C16" i="1"/>
  <c r="C17" i="1"/>
  <c r="C18" i="1"/>
  <c r="C19" i="1"/>
  <c r="C22" i="1"/>
  <c r="C23" i="1"/>
  <c r="C24" i="1"/>
  <c r="C25" i="1"/>
  <c r="C12" i="1"/>
  <c r="C35" i="1"/>
  <c r="G34" i="1"/>
  <c r="C30" i="1"/>
  <c r="G29" i="1"/>
  <c r="O213" i="3"/>
  <c r="N213" i="3"/>
  <c r="M213" i="3"/>
  <c r="O212" i="3"/>
  <c r="N212" i="3"/>
  <c r="M212" i="3"/>
  <c r="O211" i="3"/>
  <c r="N211" i="3"/>
  <c r="M211" i="3"/>
  <c r="O210" i="3"/>
  <c r="N210" i="3"/>
  <c r="M210" i="3"/>
  <c r="O209" i="3"/>
  <c r="N209" i="3"/>
  <c r="M209" i="3"/>
  <c r="O208" i="3"/>
  <c r="N208" i="3"/>
  <c r="M208" i="3"/>
  <c r="O207" i="3"/>
  <c r="N207" i="3"/>
  <c r="M207" i="3"/>
  <c r="O206" i="3"/>
  <c r="N206" i="3"/>
  <c r="M206" i="3"/>
  <c r="O205" i="3"/>
  <c r="N205" i="3"/>
  <c r="M205" i="3"/>
  <c r="O204" i="3"/>
  <c r="N204" i="3"/>
  <c r="M204" i="3"/>
  <c r="O203" i="3"/>
  <c r="N203" i="3"/>
  <c r="M203" i="3"/>
  <c r="O202" i="3"/>
  <c r="N202" i="3"/>
  <c r="M202" i="3"/>
  <c r="O201" i="3"/>
  <c r="N201" i="3"/>
  <c r="M201" i="3"/>
  <c r="O200" i="3"/>
  <c r="N200" i="3"/>
  <c r="M200" i="3"/>
  <c r="O199" i="3"/>
  <c r="N199" i="3"/>
  <c r="M199" i="3"/>
  <c r="O198" i="3"/>
  <c r="N198" i="3"/>
  <c r="M198" i="3"/>
  <c r="O197" i="3"/>
  <c r="N197" i="3"/>
  <c r="M197" i="3"/>
  <c r="O196" i="3"/>
  <c r="N196" i="3"/>
  <c r="M196" i="3"/>
  <c r="O195" i="3"/>
  <c r="N195" i="3"/>
  <c r="M195" i="3"/>
  <c r="O194" i="3"/>
  <c r="N194" i="3"/>
  <c r="M194" i="3"/>
  <c r="O193" i="3"/>
  <c r="N193" i="3"/>
  <c r="M193" i="3"/>
  <c r="O192" i="3"/>
  <c r="N192" i="3"/>
  <c r="M192" i="3"/>
  <c r="O191" i="3"/>
  <c r="N191" i="3"/>
  <c r="M191" i="3"/>
  <c r="O190" i="3"/>
  <c r="N190" i="3"/>
  <c r="M190" i="3"/>
  <c r="O189" i="3"/>
  <c r="N189" i="3"/>
  <c r="M189" i="3"/>
  <c r="O188" i="3"/>
  <c r="N188" i="3"/>
  <c r="M188" i="3"/>
  <c r="O187" i="3"/>
  <c r="N187" i="3"/>
  <c r="M187" i="3"/>
  <c r="O186" i="3"/>
  <c r="N186" i="3"/>
  <c r="M186" i="3"/>
  <c r="O185" i="3"/>
  <c r="N185" i="3"/>
  <c r="M185" i="3"/>
  <c r="O184" i="3"/>
  <c r="N184" i="3"/>
  <c r="M184" i="3"/>
  <c r="O183" i="3"/>
  <c r="N183" i="3"/>
  <c r="M183" i="3"/>
  <c r="O182" i="3"/>
  <c r="N182" i="3"/>
  <c r="M182" i="3"/>
  <c r="O181" i="3"/>
  <c r="N181" i="3"/>
  <c r="M181" i="3"/>
  <c r="O180" i="3"/>
  <c r="N180" i="3"/>
  <c r="M180" i="3"/>
  <c r="O179" i="3"/>
  <c r="N179" i="3"/>
  <c r="M179" i="3"/>
  <c r="O178" i="3"/>
  <c r="N178" i="3"/>
  <c r="M178" i="3"/>
  <c r="O177" i="3"/>
  <c r="N177" i="3"/>
  <c r="M177" i="3"/>
  <c r="O176" i="3"/>
  <c r="N176" i="3"/>
  <c r="M176" i="3"/>
  <c r="O175" i="3"/>
  <c r="N175" i="3"/>
  <c r="M175" i="3"/>
  <c r="O174" i="3"/>
  <c r="N174" i="3"/>
  <c r="M174" i="3"/>
  <c r="O173" i="3"/>
  <c r="N173" i="3"/>
  <c r="M173" i="3"/>
  <c r="O172" i="3"/>
  <c r="N172" i="3"/>
  <c r="M172" i="3"/>
  <c r="O171" i="3"/>
  <c r="N171" i="3"/>
  <c r="M171" i="3"/>
  <c r="O170" i="3"/>
  <c r="N170" i="3"/>
  <c r="M170" i="3"/>
  <c r="O169" i="3"/>
  <c r="N169" i="3"/>
  <c r="M169" i="3"/>
  <c r="O168" i="3"/>
  <c r="N168" i="3"/>
  <c r="M168" i="3"/>
  <c r="O167" i="3"/>
  <c r="N167" i="3"/>
  <c r="M167" i="3"/>
  <c r="O166" i="3"/>
  <c r="N166" i="3"/>
  <c r="M166" i="3"/>
  <c r="O165" i="3"/>
  <c r="N165" i="3"/>
  <c r="M165" i="3"/>
  <c r="O164" i="3"/>
  <c r="N164" i="3"/>
  <c r="M164" i="3"/>
  <c r="O163" i="3"/>
  <c r="N163" i="3"/>
  <c r="M163" i="3"/>
  <c r="O162" i="3"/>
  <c r="N162" i="3"/>
  <c r="M162" i="3"/>
  <c r="O161" i="3"/>
  <c r="N161" i="3"/>
  <c r="M161" i="3"/>
  <c r="O160" i="3"/>
  <c r="N160" i="3"/>
  <c r="M160" i="3"/>
  <c r="O159" i="3"/>
  <c r="N159" i="3"/>
  <c r="M159" i="3"/>
  <c r="O158" i="3"/>
  <c r="N158" i="3"/>
  <c r="M158" i="3"/>
  <c r="O157" i="3"/>
  <c r="N157" i="3"/>
  <c r="M157" i="3"/>
  <c r="O156" i="3"/>
  <c r="N156" i="3"/>
  <c r="M156" i="3"/>
  <c r="O155" i="3"/>
  <c r="N155" i="3"/>
  <c r="M155" i="3"/>
  <c r="O154" i="3"/>
  <c r="N154" i="3"/>
  <c r="M154" i="3"/>
  <c r="O149" i="3"/>
  <c r="N149" i="3"/>
  <c r="M149" i="3"/>
  <c r="O148" i="3"/>
  <c r="N148" i="3"/>
  <c r="M148" i="3"/>
  <c r="O147" i="3"/>
  <c r="N147" i="3"/>
  <c r="M147" i="3"/>
  <c r="O146" i="3"/>
  <c r="N146" i="3"/>
  <c r="M146" i="3"/>
  <c r="O145" i="3"/>
  <c r="N145" i="3"/>
  <c r="M145" i="3"/>
  <c r="O144" i="3"/>
  <c r="N144" i="3"/>
  <c r="M144" i="3"/>
  <c r="O143" i="3"/>
  <c r="N143" i="3"/>
  <c r="M143" i="3"/>
  <c r="O142" i="3"/>
  <c r="N142" i="3"/>
  <c r="M142" i="3"/>
  <c r="O141" i="3"/>
  <c r="N141" i="3"/>
  <c r="M141" i="3"/>
  <c r="O140" i="3"/>
  <c r="N140" i="3"/>
  <c r="M140" i="3"/>
  <c r="O139" i="3"/>
  <c r="N139" i="3"/>
  <c r="M139" i="3"/>
  <c r="O138" i="3"/>
  <c r="N138" i="3"/>
  <c r="M138" i="3"/>
  <c r="O137" i="3"/>
  <c r="N137" i="3"/>
  <c r="M137" i="3"/>
  <c r="O136" i="3"/>
  <c r="N136" i="3"/>
  <c r="M136" i="3"/>
  <c r="O135" i="3"/>
  <c r="N135" i="3"/>
  <c r="M135" i="3"/>
  <c r="O134" i="3"/>
  <c r="N134" i="3"/>
  <c r="M134" i="3"/>
  <c r="O133" i="3"/>
  <c r="N133" i="3"/>
  <c r="M133" i="3"/>
  <c r="O132" i="3"/>
  <c r="N132" i="3"/>
  <c r="M132" i="3"/>
  <c r="O131" i="3"/>
  <c r="N131" i="3"/>
  <c r="M131" i="3"/>
  <c r="O130" i="3"/>
  <c r="N130" i="3"/>
  <c r="M130" i="3"/>
  <c r="O129" i="3"/>
  <c r="N129" i="3"/>
  <c r="M129" i="3"/>
  <c r="O128" i="3"/>
  <c r="N128" i="3"/>
  <c r="M128" i="3"/>
  <c r="O127" i="3"/>
  <c r="N127" i="3"/>
  <c r="M127" i="3"/>
  <c r="O126" i="3"/>
  <c r="N126" i="3"/>
  <c r="M126" i="3"/>
  <c r="O125" i="3"/>
  <c r="N125" i="3"/>
  <c r="M125" i="3"/>
  <c r="O124" i="3"/>
  <c r="N124" i="3"/>
  <c r="M124" i="3"/>
  <c r="O123" i="3"/>
  <c r="N123" i="3"/>
  <c r="M123" i="3"/>
  <c r="O122" i="3"/>
  <c r="N122" i="3"/>
  <c r="M122" i="3"/>
  <c r="O121" i="3"/>
  <c r="N121" i="3"/>
  <c r="M121" i="3"/>
  <c r="O120" i="3"/>
  <c r="N120" i="3"/>
  <c r="M120" i="3"/>
  <c r="O119" i="3"/>
  <c r="N119" i="3"/>
  <c r="M119" i="3"/>
  <c r="O118" i="3"/>
  <c r="N118" i="3"/>
  <c r="M118" i="3"/>
  <c r="O117" i="3"/>
  <c r="N117" i="3"/>
  <c r="M117" i="3"/>
  <c r="O116" i="3"/>
  <c r="N116" i="3"/>
  <c r="M116" i="3"/>
  <c r="O115" i="3"/>
  <c r="N115" i="3"/>
  <c r="M115" i="3"/>
  <c r="O114" i="3"/>
  <c r="N114" i="3"/>
  <c r="M114" i="3"/>
  <c r="O113" i="3"/>
  <c r="N113" i="3"/>
  <c r="M113" i="3"/>
  <c r="O112" i="3"/>
  <c r="N112" i="3"/>
  <c r="M112" i="3"/>
  <c r="O111" i="3"/>
  <c r="N111" i="3"/>
  <c r="M111" i="3"/>
  <c r="O110" i="3"/>
  <c r="N110" i="3"/>
  <c r="M110" i="3"/>
  <c r="O109" i="3"/>
  <c r="N109" i="3"/>
  <c r="M109" i="3"/>
  <c r="O108" i="3"/>
  <c r="N108" i="3"/>
  <c r="M108" i="3"/>
  <c r="O107" i="3"/>
  <c r="N107" i="3"/>
  <c r="M107" i="3"/>
  <c r="O106" i="3"/>
  <c r="N106" i="3"/>
  <c r="M106" i="3"/>
  <c r="O105" i="3"/>
  <c r="N105" i="3"/>
  <c r="M105" i="3"/>
  <c r="O104" i="3"/>
  <c r="N104" i="3"/>
  <c r="M104" i="3"/>
  <c r="O103" i="3"/>
  <c r="N103" i="3"/>
  <c r="M103" i="3"/>
  <c r="O102" i="3"/>
  <c r="N102" i="3"/>
  <c r="M102" i="3"/>
  <c r="O101" i="3"/>
  <c r="N101" i="3"/>
  <c r="M101" i="3"/>
  <c r="O100" i="3"/>
  <c r="N100" i="3"/>
  <c r="M100" i="3"/>
  <c r="O99" i="3"/>
  <c r="N99" i="3"/>
  <c r="M99" i="3"/>
  <c r="O98" i="3"/>
  <c r="N98" i="3"/>
  <c r="M98" i="3"/>
  <c r="O97" i="3"/>
  <c r="N97" i="3"/>
  <c r="M97" i="3"/>
  <c r="O96" i="3"/>
  <c r="N96" i="3"/>
  <c r="M96" i="3"/>
  <c r="O95" i="3"/>
  <c r="N95" i="3"/>
  <c r="M95" i="3"/>
  <c r="O94" i="3"/>
  <c r="N94" i="3"/>
  <c r="M94" i="3"/>
  <c r="O93" i="3"/>
  <c r="N93" i="3"/>
  <c r="M93" i="3"/>
  <c r="O92" i="3"/>
  <c r="N92" i="3"/>
  <c r="M92" i="3"/>
  <c r="O91" i="3"/>
  <c r="N91" i="3"/>
  <c r="M91" i="3"/>
  <c r="O90" i="3"/>
  <c r="N90" i="3"/>
  <c r="M90" i="3"/>
  <c r="O89" i="3"/>
  <c r="N89" i="3"/>
  <c r="M89" i="3"/>
  <c r="O88" i="3"/>
  <c r="N88" i="3"/>
  <c r="M88" i="3"/>
  <c r="O87" i="3"/>
  <c r="N87" i="3"/>
  <c r="M87" i="3"/>
  <c r="O86" i="3"/>
  <c r="N86" i="3"/>
  <c r="M86" i="3"/>
  <c r="O85" i="3"/>
  <c r="N85" i="3"/>
  <c r="M85" i="3"/>
  <c r="O84" i="3"/>
  <c r="N84" i="3"/>
  <c r="M84" i="3"/>
  <c r="O83" i="3"/>
  <c r="N83" i="3"/>
  <c r="M83" i="3"/>
  <c r="O82" i="3"/>
  <c r="N82" i="3"/>
  <c r="M82" i="3"/>
  <c r="O81" i="3"/>
  <c r="N81" i="3"/>
  <c r="M81" i="3"/>
  <c r="O80" i="3"/>
  <c r="N80" i="3"/>
  <c r="M80" i="3"/>
  <c r="O79" i="3"/>
  <c r="N79" i="3"/>
  <c r="M79" i="3"/>
  <c r="O78" i="3"/>
  <c r="N78" i="3"/>
  <c r="M78" i="3"/>
  <c r="O77" i="3"/>
  <c r="N77" i="3"/>
  <c r="M77" i="3"/>
  <c r="O76" i="3"/>
  <c r="N76" i="3"/>
  <c r="M76" i="3"/>
  <c r="O75" i="3"/>
  <c r="N75" i="3"/>
  <c r="M75" i="3"/>
  <c r="O74" i="3"/>
  <c r="N74" i="3"/>
  <c r="M74" i="3"/>
  <c r="O73" i="3"/>
  <c r="N73" i="3"/>
  <c r="M73" i="3"/>
  <c r="O72" i="3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O8" i="3"/>
  <c r="N8" i="3"/>
  <c r="M8" i="3"/>
  <c r="O7" i="3"/>
  <c r="N7" i="3"/>
  <c r="M7" i="3"/>
  <c r="O6" i="3"/>
  <c r="N6" i="3"/>
  <c r="M6" i="3"/>
  <c r="O5" i="3"/>
  <c r="N5" i="3"/>
  <c r="M5" i="3"/>
  <c r="O4" i="3"/>
  <c r="N4" i="3"/>
  <c r="M4" i="3"/>
  <c r="O3" i="3"/>
  <c r="N3" i="3"/>
  <c r="M3" i="3"/>
  <c r="O2" i="3"/>
  <c r="N2" i="3"/>
  <c r="M2" i="3"/>
  <c r="G3" i="4" l="1"/>
  <c r="F3" i="4"/>
  <c r="G5" i="4"/>
  <c r="F5" i="4"/>
  <c r="C38" i="1"/>
  <c r="G9" i="4"/>
  <c r="F2" i="4"/>
  <c r="E2" i="4"/>
  <c r="H2" i="4" s="1"/>
  <c r="H21" i="4"/>
  <c r="C29" i="1" s="1"/>
  <c r="F7" i="4"/>
  <c r="F8" i="4"/>
  <c r="E10" i="4"/>
  <c r="F11" i="4"/>
  <c r="E6" i="4"/>
  <c r="G8" i="4"/>
  <c r="G10" i="4"/>
  <c r="F6" i="4"/>
  <c r="E4" i="4"/>
  <c r="F4" i="4"/>
  <c r="E9" i="4"/>
  <c r="E11" i="4"/>
  <c r="H9" i="4" l="1"/>
  <c r="H8" i="4"/>
  <c r="H11" i="4"/>
  <c r="H10" i="4"/>
  <c r="H4" i="4"/>
  <c r="H6" i="4"/>
  <c r="H13" i="4" l="1"/>
  <c r="C28" i="1" s="1"/>
</calcChain>
</file>

<file path=xl/sharedStrings.xml><?xml version="1.0" encoding="utf-8"?>
<sst xmlns="http://schemas.openxmlformats.org/spreadsheetml/2006/main" count="563" uniqueCount="502">
  <si>
    <t>Step 1 - Selection your MNA code from the list</t>
  </si>
  <si>
    <t>Step 2 - Confirm your MNA</t>
  </si>
  <si>
    <t>Quota</t>
  </si>
  <si>
    <t>Entries</t>
  </si>
  <si>
    <t>49er</t>
  </si>
  <si>
    <t>Nacra 17</t>
  </si>
  <si>
    <t>The total Entry Fee payable by the MNA will be:</t>
  </si>
  <si>
    <t>Yes</t>
  </si>
  <si>
    <t>MNA</t>
  </si>
  <si>
    <t>MNA Name</t>
  </si>
  <si>
    <t>No</t>
  </si>
  <si>
    <t>ALG</t>
  </si>
  <si>
    <t>Algeria</t>
  </si>
  <si>
    <t>AHO</t>
  </si>
  <si>
    <t>Netherlands Antilles</t>
  </si>
  <si>
    <t>AND</t>
  </si>
  <si>
    <t>Andorra</t>
  </si>
  <si>
    <t>ANG</t>
  </si>
  <si>
    <t>Angola</t>
  </si>
  <si>
    <t>ANT</t>
  </si>
  <si>
    <t>Antigua</t>
  </si>
  <si>
    <t>ARG</t>
  </si>
  <si>
    <t>Argentina</t>
  </si>
  <si>
    <t>ARM</t>
  </si>
  <si>
    <t>Armenia</t>
  </si>
  <si>
    <t>ARU</t>
  </si>
  <si>
    <t>Aruba</t>
  </si>
  <si>
    <t>ASA</t>
  </si>
  <si>
    <t>American Samoa</t>
  </si>
  <si>
    <t>AUS</t>
  </si>
  <si>
    <t>Australia</t>
  </si>
  <si>
    <t>AUT</t>
  </si>
  <si>
    <t>Austria</t>
  </si>
  <si>
    <t>AZE</t>
  </si>
  <si>
    <t>Azerbaijan</t>
  </si>
  <si>
    <t>BAH</t>
  </si>
  <si>
    <t>Bahamas</t>
  </si>
  <si>
    <t>BAR</t>
  </si>
  <si>
    <t>Barbados</t>
  </si>
  <si>
    <t>BEL</t>
  </si>
  <si>
    <t>Belgium</t>
  </si>
  <si>
    <t>BER</t>
  </si>
  <si>
    <t>Bermuda</t>
  </si>
  <si>
    <t>BIZ</t>
  </si>
  <si>
    <t>Belize</t>
  </si>
  <si>
    <t>BOL</t>
  </si>
  <si>
    <t>Bolivia</t>
  </si>
  <si>
    <t>BOT</t>
  </si>
  <si>
    <t>Botswana</t>
  </si>
  <si>
    <t>BRA</t>
  </si>
  <si>
    <t>Brazil</t>
  </si>
  <si>
    <t>BRN</t>
  </si>
  <si>
    <t>Bahrain</t>
  </si>
  <si>
    <t>BRU</t>
  </si>
  <si>
    <t>Brunei</t>
  </si>
  <si>
    <t>BUL</t>
  </si>
  <si>
    <t>Bulgaria</t>
  </si>
  <si>
    <t>CAM</t>
  </si>
  <si>
    <t>Cambodia</t>
  </si>
  <si>
    <t>CAN</t>
  </si>
  <si>
    <t>Canada</t>
  </si>
  <si>
    <t>CAY</t>
  </si>
  <si>
    <t>Cayman Islands</t>
  </si>
  <si>
    <t>CHI</t>
  </si>
  <si>
    <t>Chile</t>
  </si>
  <si>
    <t>CHN</t>
  </si>
  <si>
    <t>China, PR</t>
  </si>
  <si>
    <t>COK</t>
  </si>
  <si>
    <t>Cook Islands</t>
  </si>
  <si>
    <t>COL</t>
  </si>
  <si>
    <t>Columbia</t>
  </si>
  <si>
    <t>CRO</t>
  </si>
  <si>
    <t>Croatia</t>
  </si>
  <si>
    <t>CUB</t>
  </si>
  <si>
    <t>Cuba</t>
  </si>
  <si>
    <t>CYP</t>
  </si>
  <si>
    <t>Cyprus</t>
  </si>
  <si>
    <t>CZE</t>
  </si>
  <si>
    <t>Czech Republic</t>
  </si>
  <si>
    <t>DEN</t>
  </si>
  <si>
    <t>Denmark</t>
  </si>
  <si>
    <t>DJI</t>
  </si>
  <si>
    <t>Dijbouti</t>
  </si>
  <si>
    <t>DOM</t>
  </si>
  <si>
    <t>Dominican Republic</t>
  </si>
  <si>
    <t>ECU</t>
  </si>
  <si>
    <t>Ecuador</t>
  </si>
  <si>
    <t>EGY</t>
  </si>
  <si>
    <t>Egypt</t>
  </si>
  <si>
    <t>ESA</t>
  </si>
  <si>
    <t>El Salvador</t>
  </si>
  <si>
    <t>ESP</t>
  </si>
  <si>
    <t>Spain</t>
  </si>
  <si>
    <t>EST</t>
  </si>
  <si>
    <t>Estonia</t>
  </si>
  <si>
    <t>FIJ</t>
  </si>
  <si>
    <t>Fiji</t>
  </si>
  <si>
    <t>FIN</t>
  </si>
  <si>
    <t>Finland</t>
  </si>
  <si>
    <t>FRA</t>
  </si>
  <si>
    <t>France</t>
  </si>
  <si>
    <t>GBR</t>
  </si>
  <si>
    <t>Great Britain</t>
  </si>
  <si>
    <t>GEO</t>
  </si>
  <si>
    <t>Georgia</t>
  </si>
  <si>
    <t>GER</t>
  </si>
  <si>
    <t>Germany</t>
  </si>
  <si>
    <t>GRE</t>
  </si>
  <si>
    <t>Greece</t>
  </si>
  <si>
    <t>GRN</t>
  </si>
  <si>
    <t>Grenada</t>
  </si>
  <si>
    <t>GUA</t>
  </si>
  <si>
    <t>Guatemala</t>
  </si>
  <si>
    <t>GUM</t>
  </si>
  <si>
    <t>Guam</t>
  </si>
  <si>
    <t>HKG</t>
  </si>
  <si>
    <t>Hong Kong</t>
  </si>
  <si>
    <t>HUN</t>
  </si>
  <si>
    <t>Hungary</t>
  </si>
  <si>
    <t>INA</t>
  </si>
  <si>
    <t>Indonesia</t>
  </si>
  <si>
    <t>IND</t>
  </si>
  <si>
    <t>India</t>
  </si>
  <si>
    <t>IRI</t>
  </si>
  <si>
    <t>Islamic Rep. of Iran</t>
  </si>
  <si>
    <t>IRL</t>
  </si>
  <si>
    <t>Ireland</t>
  </si>
  <si>
    <t>IRQ</t>
  </si>
  <si>
    <t>Iraq</t>
  </si>
  <si>
    <t>ISL</t>
  </si>
  <si>
    <t>Iceland</t>
  </si>
  <si>
    <t>ISR</t>
  </si>
  <si>
    <t>Israel</t>
  </si>
  <si>
    <t>ISV</t>
  </si>
  <si>
    <t>Virgin Islands, US</t>
  </si>
  <si>
    <t>ITA</t>
  </si>
  <si>
    <t>Italy</t>
  </si>
  <si>
    <t>IVB</t>
  </si>
  <si>
    <t>Virgin Isl., British</t>
  </si>
  <si>
    <t>JAM</t>
  </si>
  <si>
    <t>Jamaica</t>
  </si>
  <si>
    <t>JOR</t>
  </si>
  <si>
    <t>Jordan</t>
  </si>
  <si>
    <t>JPN</t>
  </si>
  <si>
    <t>Japan</t>
  </si>
  <si>
    <t>KAZ</t>
  </si>
  <si>
    <t>Kazakhstan</t>
  </si>
  <si>
    <t>KEN</t>
  </si>
  <si>
    <t>Kenya</t>
  </si>
  <si>
    <t>KGZ</t>
  </si>
  <si>
    <t>Kyrgyzstan</t>
  </si>
  <si>
    <t>KOR</t>
  </si>
  <si>
    <t>Republic of Korea</t>
  </si>
  <si>
    <t>KOS</t>
  </si>
  <si>
    <t>Kosovo</t>
  </si>
  <si>
    <t>KUW</t>
  </si>
  <si>
    <t>Kuwait</t>
  </si>
  <si>
    <t>LAT</t>
  </si>
  <si>
    <t>Latvia</t>
  </si>
  <si>
    <t>LBA</t>
  </si>
  <si>
    <t>Libya</t>
  </si>
  <si>
    <t>LBN</t>
  </si>
  <si>
    <t>Lebanon</t>
  </si>
  <si>
    <t>LCA</t>
  </si>
  <si>
    <t>St Lucia</t>
  </si>
  <si>
    <t>LIE</t>
  </si>
  <si>
    <t>Liechtenstein</t>
  </si>
  <si>
    <t>LTU</t>
  </si>
  <si>
    <t>Lithuania</t>
  </si>
  <si>
    <t>LUX</t>
  </si>
  <si>
    <t>Luxembourg</t>
  </si>
  <si>
    <t>MAD</t>
  </si>
  <si>
    <t>Madagascar</t>
  </si>
  <si>
    <t>MAR</t>
  </si>
  <si>
    <t>Morocco</t>
  </si>
  <si>
    <t>MAS</t>
  </si>
  <si>
    <t>Malaysia</t>
  </si>
  <si>
    <t>MDA</t>
  </si>
  <si>
    <t>Moldova</t>
  </si>
  <si>
    <t>MEX</t>
  </si>
  <si>
    <t>Mexico</t>
  </si>
  <si>
    <t>MKD</t>
  </si>
  <si>
    <t>North Macedonia</t>
  </si>
  <si>
    <t>MLT</t>
  </si>
  <si>
    <t>Malta</t>
  </si>
  <si>
    <t>MNE</t>
  </si>
  <si>
    <t>Montenegro</t>
  </si>
  <si>
    <t>MON</t>
  </si>
  <si>
    <t>Monaco</t>
  </si>
  <si>
    <t>MOZ</t>
  </si>
  <si>
    <t>Mozambique</t>
  </si>
  <si>
    <t>MRI</t>
  </si>
  <si>
    <t>Mauritius</t>
  </si>
  <si>
    <t>MYA</t>
  </si>
  <si>
    <t>Myanmar</t>
  </si>
  <si>
    <t>NAM</t>
  </si>
  <si>
    <t>Namibia</t>
  </si>
  <si>
    <t>NCA</t>
  </si>
  <si>
    <t>Nicaragua</t>
  </si>
  <si>
    <t>NED</t>
  </si>
  <si>
    <t>Netherlands</t>
  </si>
  <si>
    <t>NGR</t>
  </si>
  <si>
    <t>Nigeria</t>
  </si>
  <si>
    <t>NOR</t>
  </si>
  <si>
    <t>Norway</t>
  </si>
  <si>
    <t>NZL</t>
  </si>
  <si>
    <t>New Zealand</t>
  </si>
  <si>
    <t>OMA</t>
  </si>
  <si>
    <t>Oman</t>
  </si>
  <si>
    <t>PAK</t>
  </si>
  <si>
    <t>Pakistan</t>
  </si>
  <si>
    <t>PAN</t>
  </si>
  <si>
    <t>Panama</t>
  </si>
  <si>
    <t>PAR</t>
  </si>
  <si>
    <t>Paraguay</t>
  </si>
  <si>
    <t>PER</t>
  </si>
  <si>
    <t>Peru</t>
  </si>
  <si>
    <t>PHI</t>
  </si>
  <si>
    <t>Philippines</t>
  </si>
  <si>
    <t>PLE</t>
  </si>
  <si>
    <t>Palestine</t>
  </si>
  <si>
    <t>PNG</t>
  </si>
  <si>
    <t>Papua New Guinea</t>
  </si>
  <si>
    <t>POL</t>
  </si>
  <si>
    <t>Poland</t>
  </si>
  <si>
    <t>POR</t>
  </si>
  <si>
    <t>Portugal</t>
  </si>
  <si>
    <t>PRK</t>
  </si>
  <si>
    <t>DPR Korea</t>
  </si>
  <si>
    <t>PUR</t>
  </si>
  <si>
    <t>Puerto Rico</t>
  </si>
  <si>
    <t>QAT</t>
  </si>
  <si>
    <t>Qatar</t>
  </si>
  <si>
    <t>ROU</t>
  </si>
  <si>
    <t>Romania</t>
  </si>
  <si>
    <t>RSA</t>
  </si>
  <si>
    <t>South Africa</t>
  </si>
  <si>
    <t>SAM</t>
  </si>
  <si>
    <t>Samoa</t>
  </si>
  <si>
    <t>SEN</t>
  </si>
  <si>
    <t>Senegal</t>
  </si>
  <si>
    <t>SEY</t>
  </si>
  <si>
    <t>Seychelles</t>
  </si>
  <si>
    <t>SGP</t>
  </si>
  <si>
    <t>Singapore</t>
  </si>
  <si>
    <t>SKN</t>
  </si>
  <si>
    <t>St Kitts &amp; Nevis</t>
  </si>
  <si>
    <t>SLO</t>
  </si>
  <si>
    <t>Slovenia</t>
  </si>
  <si>
    <t>SMR</t>
  </si>
  <si>
    <t>San Marino</t>
  </si>
  <si>
    <t>SOL</t>
  </si>
  <si>
    <t>Solomon Islands</t>
  </si>
  <si>
    <t>SRB</t>
  </si>
  <si>
    <t>Serbia</t>
  </si>
  <si>
    <t>SRI</t>
  </si>
  <si>
    <t>Sri Lanka</t>
  </si>
  <si>
    <t>SUD</t>
  </si>
  <si>
    <t>Sudan</t>
  </si>
  <si>
    <t>SUI</t>
  </si>
  <si>
    <t>Switzerland</t>
  </si>
  <si>
    <t>SVK</t>
  </si>
  <si>
    <t>Slovakia</t>
  </si>
  <si>
    <t>SWE</t>
  </si>
  <si>
    <t>Sweden</t>
  </si>
  <si>
    <t>TAH</t>
  </si>
  <si>
    <t>Tahiti</t>
  </si>
  <si>
    <t>TAN</t>
  </si>
  <si>
    <t>Tanzania</t>
  </si>
  <si>
    <t>THA</t>
  </si>
  <si>
    <t>Thailand</t>
  </si>
  <si>
    <t>TLS</t>
  </si>
  <si>
    <t>Timor0Leste</t>
  </si>
  <si>
    <t>TPE</t>
  </si>
  <si>
    <t>Chinese Taipei</t>
  </si>
  <si>
    <t>TTO</t>
  </si>
  <si>
    <t>Trinidad &amp; Tobago</t>
  </si>
  <si>
    <t>TUN</t>
  </si>
  <si>
    <t>Tunisia</t>
  </si>
  <si>
    <t>TUR</t>
  </si>
  <si>
    <t>Turkey</t>
  </si>
  <si>
    <t>UAE</t>
  </si>
  <si>
    <t>Utd Arab Emirates</t>
  </si>
  <si>
    <t>UGA</t>
  </si>
  <si>
    <t>Uganda</t>
  </si>
  <si>
    <t>UKR</t>
  </si>
  <si>
    <t>Ukraine</t>
  </si>
  <si>
    <t>URU</t>
  </si>
  <si>
    <t>Uruguay</t>
  </si>
  <si>
    <t>USA</t>
  </si>
  <si>
    <t>United States of America</t>
  </si>
  <si>
    <t>VAN</t>
  </si>
  <si>
    <t>Vanuatu</t>
  </si>
  <si>
    <t>VEN</t>
  </si>
  <si>
    <t>Venezuela</t>
  </si>
  <si>
    <t>VIE</t>
  </si>
  <si>
    <t>Vietnam</t>
  </si>
  <si>
    <t>VIN</t>
  </si>
  <si>
    <t>St Vincent &amp; the Grenadines</t>
  </si>
  <si>
    <t>ZIM</t>
  </si>
  <si>
    <t>Zimbabwe</t>
  </si>
  <si>
    <t>No MNAs/Not Eligible to Enter</t>
  </si>
  <si>
    <t>AFG</t>
  </si>
  <si>
    <t>Afghanistan</t>
  </si>
  <si>
    <t>ALB</t>
  </si>
  <si>
    <t>Albania</t>
  </si>
  <si>
    <t>BAN</t>
  </si>
  <si>
    <t>Bangladesh</t>
  </si>
  <si>
    <t>BDI</t>
  </si>
  <si>
    <t>Burundi</t>
  </si>
  <si>
    <t>BEN</t>
  </si>
  <si>
    <t>Benin</t>
  </si>
  <si>
    <t>BHU</t>
  </si>
  <si>
    <t>Bhutan</t>
  </si>
  <si>
    <t>BIH</t>
  </si>
  <si>
    <t>Bosnia and Herzegovina</t>
  </si>
  <si>
    <t>BLR</t>
  </si>
  <si>
    <t>Belarus</t>
  </si>
  <si>
    <t>BUR</t>
  </si>
  <si>
    <t>Burkina Faso</t>
  </si>
  <si>
    <t>CAF</t>
  </si>
  <si>
    <t>Central African Republic</t>
  </si>
  <si>
    <t>CGO</t>
  </si>
  <si>
    <t>Republic of Congo</t>
  </si>
  <si>
    <t>CHA</t>
  </si>
  <si>
    <t>Chad</t>
  </si>
  <si>
    <t>CIV</t>
  </si>
  <si>
    <t>Côte d'Ivoire</t>
  </si>
  <si>
    <t>CMR</t>
  </si>
  <si>
    <t>Cameroon</t>
  </si>
  <si>
    <t>COD</t>
  </si>
  <si>
    <t>Democratic Republic of the Congo</t>
  </si>
  <si>
    <t>COM</t>
  </si>
  <si>
    <t>Comoros</t>
  </si>
  <si>
    <t>CPV</t>
  </si>
  <si>
    <t>Cape Verde</t>
  </si>
  <si>
    <t>CRC</t>
  </si>
  <si>
    <t>Costa Rica</t>
  </si>
  <si>
    <t>DMA</t>
  </si>
  <si>
    <t>Dominica</t>
  </si>
  <si>
    <t>ERI</t>
  </si>
  <si>
    <t>Eritrea</t>
  </si>
  <si>
    <t>ETH</t>
  </si>
  <si>
    <t>Ethiopia</t>
  </si>
  <si>
    <t>FSM</t>
  </si>
  <si>
    <t>Federated States of Micronesia</t>
  </si>
  <si>
    <t>GAB</t>
  </si>
  <si>
    <t>Gabon</t>
  </si>
  <si>
    <t>GAM</t>
  </si>
  <si>
    <t>Gambia</t>
  </si>
  <si>
    <t>GBS</t>
  </si>
  <si>
    <t>Guinea-Bissau</t>
  </si>
  <si>
    <t>GEQ</t>
  </si>
  <si>
    <t>Equatorial Guinea</t>
  </si>
  <si>
    <t>GHA</t>
  </si>
  <si>
    <t>Ghana</t>
  </si>
  <si>
    <t>GUI</t>
  </si>
  <si>
    <t>Guinea</t>
  </si>
  <si>
    <t>GUY</t>
  </si>
  <si>
    <t>Guyana</t>
  </si>
  <si>
    <t>HAI</t>
  </si>
  <si>
    <t>Haiti</t>
  </si>
  <si>
    <t>HON</t>
  </si>
  <si>
    <t>Honduras</t>
  </si>
  <si>
    <t>KIR</t>
  </si>
  <si>
    <t>Kiribati</t>
  </si>
  <si>
    <t>KSA</t>
  </si>
  <si>
    <t>Saudi Arabia</t>
  </si>
  <si>
    <t>LAO</t>
  </si>
  <si>
    <t>Lao People's Democratic Republic</t>
  </si>
  <si>
    <t>LBR</t>
  </si>
  <si>
    <t>Liberia</t>
  </si>
  <si>
    <t>LES</t>
  </si>
  <si>
    <t>Lesotho</t>
  </si>
  <si>
    <t>MAW</t>
  </si>
  <si>
    <t>Malawi</t>
  </si>
  <si>
    <t>MDV</t>
  </si>
  <si>
    <t>Maldives</t>
  </si>
  <si>
    <t>MGL</t>
  </si>
  <si>
    <t>Mongolia</t>
  </si>
  <si>
    <t>MHL</t>
  </si>
  <si>
    <t>Marshall Islands</t>
  </si>
  <si>
    <t>MLI</t>
  </si>
  <si>
    <t>Mali</t>
  </si>
  <si>
    <t>MTN</t>
  </si>
  <si>
    <t>Mauritania</t>
  </si>
  <si>
    <t>NEP</t>
  </si>
  <si>
    <t>Nepal</t>
  </si>
  <si>
    <t>NIG</t>
  </si>
  <si>
    <t>Niger</t>
  </si>
  <si>
    <t>NRU</t>
  </si>
  <si>
    <t>Nauru</t>
  </si>
  <si>
    <t>PLW</t>
  </si>
  <si>
    <t>Palau</t>
  </si>
  <si>
    <t>RUS</t>
  </si>
  <si>
    <t>Russia Federation</t>
  </si>
  <si>
    <t>RWA</t>
  </si>
  <si>
    <t>Rwanda</t>
  </si>
  <si>
    <t>SLE</t>
  </si>
  <si>
    <t>Sierra Leone</t>
  </si>
  <si>
    <t>SOM</t>
  </si>
  <si>
    <t>Somalia</t>
  </si>
  <si>
    <t>SSD</t>
  </si>
  <si>
    <t>Republic of South Sudan</t>
  </si>
  <si>
    <t>STP</t>
  </si>
  <si>
    <t>Sao Tome and Principe</t>
  </si>
  <si>
    <t>SUR</t>
  </si>
  <si>
    <t>Suriname</t>
  </si>
  <si>
    <t>SWZ</t>
  </si>
  <si>
    <t>Eswatini</t>
  </si>
  <si>
    <t>SYR</t>
  </si>
  <si>
    <t>Syrian Arab Republic</t>
  </si>
  <si>
    <t>TGA</t>
  </si>
  <si>
    <t>Tonga</t>
  </si>
  <si>
    <t>TJK</t>
  </si>
  <si>
    <t>Tajikistan</t>
  </si>
  <si>
    <t>TKM</t>
  </si>
  <si>
    <t>Turkmenistan</t>
  </si>
  <si>
    <t>TOG</t>
  </si>
  <si>
    <t>Togo</t>
  </si>
  <si>
    <t>TUV</t>
  </si>
  <si>
    <t>Tuvalu</t>
  </si>
  <si>
    <t>UZB</t>
  </si>
  <si>
    <t>Uzbekistan</t>
  </si>
  <si>
    <t>YEM</t>
  </si>
  <si>
    <t>Yemen</t>
  </si>
  <si>
    <t>ZAM</t>
  </si>
  <si>
    <t>Zambia</t>
  </si>
  <si>
    <t>Event</t>
  </si>
  <si>
    <t>Class</t>
  </si>
  <si>
    <t>Actual Entries</t>
  </si>
  <si>
    <t>IKA Formula Kite</t>
  </si>
  <si>
    <t>ILCA 6</t>
  </si>
  <si>
    <t>1 Vessel</t>
  </si>
  <si>
    <t>2 Vessel</t>
  </si>
  <si>
    <t>3 Vessels</t>
  </si>
  <si>
    <t>Vessel Total</t>
  </si>
  <si>
    <t>M Windsurfing</t>
  </si>
  <si>
    <t>iQFOiL</t>
  </si>
  <si>
    <t>W Windsurfing</t>
  </si>
  <si>
    <t>M Kite</t>
  </si>
  <si>
    <t>W Kite</t>
  </si>
  <si>
    <t>M Dinghy</t>
  </si>
  <si>
    <t>ILCA 7</t>
  </si>
  <si>
    <t>W Dinghy</t>
  </si>
  <si>
    <t>M Skiff</t>
  </si>
  <si>
    <t>W Skiff</t>
  </si>
  <si>
    <t>49erFX</t>
  </si>
  <si>
    <t>MX Dinghy</t>
  </si>
  <si>
    <t>470</t>
  </si>
  <si>
    <t>MX Multihull</t>
  </si>
  <si>
    <t>Team Leader</t>
  </si>
  <si>
    <t>TOTAL Olympic Vessels</t>
  </si>
  <si>
    <t>M 1p Non Technical</t>
  </si>
  <si>
    <t>Hansa 303</t>
  </si>
  <si>
    <t>W 1p Non Technical</t>
  </si>
  <si>
    <t>O 1p Technical</t>
  </si>
  <si>
    <t>2.4m OD</t>
  </si>
  <si>
    <t>O 2p Technical</t>
  </si>
  <si>
    <t>RS Venture Keel</t>
  </si>
  <si>
    <t>TOTAL PARA Vessels</t>
  </si>
  <si>
    <t>Admin Fee</t>
  </si>
  <si>
    <t>Support Person Fee</t>
  </si>
  <si>
    <t>Support Vessel Fee</t>
  </si>
  <si>
    <t>count</t>
  </si>
  <si>
    <t>Boat Sum</t>
  </si>
  <si>
    <t>Athlete Sum</t>
  </si>
  <si>
    <t>Athlete Neutral Nationality</t>
  </si>
  <si>
    <t>Has MNA debit as 10 Sept 2025</t>
  </si>
  <si>
    <t>Suspended MNA</t>
  </si>
  <si>
    <t>Step 3 - Request entries per Event</t>
  </si>
  <si>
    <t>Additional Entry Requests</t>
  </si>
  <si>
    <t>Entry Fee</t>
  </si>
  <si>
    <t>Men's Windsurfing</t>
  </si>
  <si>
    <t>Women's Windsurfing</t>
  </si>
  <si>
    <t>Men's Kite</t>
  </si>
  <si>
    <t>Women's Kite</t>
  </si>
  <si>
    <t>Men's Dinghy</t>
  </si>
  <si>
    <t>Women's Dinghy</t>
  </si>
  <si>
    <t>Step 4 - Number of Support Vessels</t>
  </si>
  <si>
    <t>Para sailing Support Vessel, including one (1) driver</t>
  </si>
  <si>
    <t>Total Support Team Vessel fee:</t>
  </si>
  <si>
    <t>Any charter fees payable are in addition to the entry fee.</t>
  </si>
  <si>
    <t>Para sailing Support Team Members</t>
  </si>
  <si>
    <t>Total Support Team Team Members fee:</t>
  </si>
  <si>
    <t>Any additional entry requests that are accepted by the OA will be invoiced separately.</t>
  </si>
  <si>
    <t>Gdynia 2027 World Sailing Championships Test Event</t>
  </si>
  <si>
    <t>AINX</t>
  </si>
  <si>
    <t>AINY</t>
  </si>
  <si>
    <t>IWSA Formula Wing</t>
  </si>
  <si>
    <t>Starboard X-15</t>
  </si>
  <si>
    <r>
      <rPr>
        <sz val="12"/>
        <rFont val="Calibri"/>
        <family val="2"/>
      </rPr>
      <t xml:space="preserve">This is the digital entry form for the Gdynia 2027 World Sailing Championships Test Event, 14-19 July 2026. Please complete the steps in order, entering your responses in the orange cells. </t>
    </r>
    <r>
      <rPr>
        <b/>
        <sz val="12"/>
        <rFont val="Calibri"/>
        <family val="2"/>
      </rPr>
      <t>Entries are limited and first come first served</t>
    </r>
    <r>
      <rPr>
        <sz val="12"/>
        <rFont val="Calibri"/>
        <family val="2"/>
      </rPr>
      <t xml:space="preserve">. Only one (1) form per MNA from the authorised person will be accepted. Any additional entries shall be entered to a waiting list. </t>
    </r>
    <r>
      <rPr>
        <sz val="12"/>
        <rFont val="Calibri"/>
        <family val="2"/>
        <scheme val="minor"/>
      </rPr>
      <t xml:space="preserve">
It is recommended to complete this form on a computer or large tablet.</t>
    </r>
  </si>
  <si>
    <t>Men's Wingfoil</t>
  </si>
  <si>
    <t>Women's Wingfoil</t>
  </si>
  <si>
    <t>Support Vessel, including one (1) driver</t>
  </si>
  <si>
    <t>Support Team Members, including Team Leader</t>
  </si>
  <si>
    <t>Step 4 - Number of Support Team Members</t>
  </si>
  <si>
    <t>Step 5 - Entry Fee confirmation</t>
  </si>
  <si>
    <t>Step 6 - return to this entry form to World Sailing</t>
  </si>
  <si>
    <t>Entry Form - Invited Events</t>
  </si>
  <si>
    <r>
      <rPr>
        <sz val="12"/>
        <color rgb="FF000000"/>
        <rFont val="Calibri"/>
        <family val="2"/>
      </rPr>
      <t xml:space="preserve">Save this file with your MNA in the title and then email this file to </t>
    </r>
    <r>
      <rPr>
        <u/>
        <sz val="12"/>
        <color rgb="FF0070C0"/>
        <rFont val="Calibri"/>
        <family val="2"/>
      </rPr>
      <t>registration@sailing.org</t>
    </r>
    <r>
      <rPr>
        <sz val="12"/>
        <color rgb="FF000000"/>
        <rFont val="Calibri"/>
        <family val="2"/>
      </rPr>
      <t xml:space="preserve"> by 29 May</t>
    </r>
    <r>
      <rPr>
        <sz val="12"/>
        <rFont val="Calibri"/>
        <family val="2"/>
      </rPr>
      <t xml:space="preserve"> 2026 to sub</t>
    </r>
    <r>
      <rPr>
        <sz val="12"/>
        <color rgb="FF000000"/>
        <rFont val="Calibri"/>
        <family val="2"/>
      </rPr>
      <t>mit your entries.</t>
    </r>
  </si>
  <si>
    <r>
      <t>I acknowledged this is my MNA's complete entry form and I will receive an invoice on behalf of my MNA for the Entry Fee to be paid by 19 June</t>
    </r>
    <r>
      <rPr>
        <i/>
        <sz val="12"/>
        <rFont val="Calibri"/>
        <family val="2"/>
        <scheme val="minor"/>
      </rPr>
      <t xml:space="preserve"> 2026 bef</t>
    </r>
    <r>
      <rPr>
        <i/>
        <sz val="12"/>
        <color theme="1"/>
        <rFont val="Calibri"/>
        <family val="2"/>
        <scheme val="minor"/>
      </rPr>
      <t>ore the entries are confirmed.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</si>
</sst>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9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sz val="2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70C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F7F7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4" borderId="13" applyNumberFormat="0" applyFont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7" fillId="3" borderId="0" xfId="2"/>
    <xf numFmtId="0" fontId="8" fillId="0" borderId="0" xfId="3"/>
    <xf numFmtId="0" fontId="8" fillId="4" borderId="13" xfId="4" applyFont="1"/>
    <xf numFmtId="0" fontId="9" fillId="0" borderId="6" xfId="0" applyFont="1" applyBorder="1"/>
    <xf numFmtId="0" fontId="9" fillId="0" borderId="9" xfId="0" applyFont="1" applyBorder="1"/>
    <xf numFmtId="0" fontId="9" fillId="0" borderId="10" xfId="0" applyFont="1" applyBorder="1"/>
    <xf numFmtId="0" fontId="0" fillId="0" borderId="0" xfId="0" applyAlignment="1">
      <alignment vertical="center"/>
    </xf>
    <xf numFmtId="0" fontId="0" fillId="0" borderId="0" xfId="0" quotePrefix="1"/>
    <xf numFmtId="0" fontId="0" fillId="0" borderId="6" xfId="0" applyBorder="1"/>
    <xf numFmtId="0" fontId="12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" xfId="0" applyBorder="1"/>
    <xf numFmtId="0" fontId="0" fillId="0" borderId="7" xfId="0" applyBorder="1"/>
    <xf numFmtId="0" fontId="1" fillId="2" borderId="1" xfId="1" applyAlignment="1" applyProtection="1">
      <alignment horizontal="center" vertical="center"/>
      <protection locked="0"/>
    </xf>
    <xf numFmtId="0" fontId="2" fillId="0" borderId="3" xfId="0" applyFont="1" applyBorder="1"/>
    <xf numFmtId="0" fontId="1" fillId="2" borderId="1" xfId="1" applyAlignment="1" applyProtection="1">
      <alignment horizontal="center"/>
      <protection locked="0"/>
    </xf>
    <xf numFmtId="0" fontId="0" fillId="0" borderId="10" xfId="0" applyBorder="1"/>
    <xf numFmtId="164" fontId="0" fillId="0" borderId="0" xfId="0" applyNumberFormat="1" applyAlignment="1">
      <alignment horizontal="left"/>
    </xf>
    <xf numFmtId="0" fontId="8" fillId="0" borderId="0" xfId="0" applyFont="1"/>
    <xf numFmtId="0" fontId="8" fillId="2" borderId="1" xfId="1" applyFont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164" fontId="0" fillId="0" borderId="7" xfId="0" applyNumberFormat="1" applyBorder="1" applyAlignment="1">
      <alignment vertical="center" wrapText="1"/>
    </xf>
    <xf numFmtId="0" fontId="8" fillId="2" borderId="1" xfId="1" applyFont="1" applyAlignment="1" applyProtection="1">
      <alignment horizontal="center" vertical="center"/>
      <protection locked="0"/>
    </xf>
    <xf numFmtId="164" fontId="8" fillId="0" borderId="16" xfId="0" applyNumberFormat="1" applyFont="1" applyBorder="1" applyAlignment="1">
      <alignment vertical="center" wrapText="1"/>
    </xf>
    <xf numFmtId="164" fontId="0" fillId="0" borderId="0" xfId="0" applyNumberFormat="1" applyAlignment="1">
      <alignment horizontal="center"/>
    </xf>
    <xf numFmtId="0" fontId="0" fillId="0" borderId="3" xfId="0" applyBorder="1"/>
    <xf numFmtId="0" fontId="0" fillId="0" borderId="17" xfId="0" applyBorder="1"/>
    <xf numFmtId="164" fontId="0" fillId="0" borderId="0" xfId="0" applyNumberFormat="1" applyAlignment="1">
      <alignment vertical="center" wrapText="1"/>
    </xf>
    <xf numFmtId="0" fontId="1" fillId="2" borderId="19" xfId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2" borderId="1" xfId="1" applyFont="1" applyAlignment="1" applyProtection="1">
      <alignment horizontal="center"/>
      <protection locked="0"/>
    </xf>
    <xf numFmtId="164" fontId="12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164" fontId="0" fillId="0" borderId="10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164" fontId="0" fillId="0" borderId="12" xfId="0" applyNumberFormat="1" applyBorder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1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0" fillId="0" borderId="0" xfId="0" applyNumberFormat="1" applyAlignment="1">
      <alignment horizontal="left" vertical="top"/>
    </xf>
    <xf numFmtId="0" fontId="10" fillId="5" borderId="11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center" vertical="center"/>
    </xf>
  </cellXfs>
  <cellStyles count="5">
    <cellStyle name="Bad" xfId="2" builtinId="27"/>
    <cellStyle name="Input" xfId="1" builtinId="20"/>
    <cellStyle name="Normal" xfId="0" builtinId="0"/>
    <cellStyle name="Note" xfId="4" builtinId="10"/>
    <cellStyle name="Warning Text" xfId="3" builtinId="11"/>
  </cellStyles>
  <dxfs count="0"/>
  <tableStyles count="0" defaultTableStyle="TableStyleMedium2" defaultPivotStyle="PivotStyleLight16"/>
  <colors>
    <mruColors>
      <color rgb="FFD5FC79"/>
      <color rgb="FF0099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A4C9-0383-9B4C-8846-72E840C4E1A0}">
  <sheetPr codeName="Sheet1"/>
  <dimension ref="A1:G42"/>
  <sheetViews>
    <sheetView tabSelected="1" zoomScale="133" zoomScaleNormal="150" workbookViewId="0">
      <selection activeCell="A4" sqref="A4:G4"/>
    </sheetView>
  </sheetViews>
  <sheetFormatPr defaultColWidth="10.83203125" defaultRowHeight="15.5" x14ac:dyDescent="0.35"/>
  <cols>
    <col min="1" max="1" width="23.1640625" style="11" customWidth="1"/>
    <col min="2" max="2" width="23.5" style="11" customWidth="1"/>
    <col min="3" max="3" width="10" style="11" customWidth="1"/>
    <col min="4" max="4" width="7.5" style="11" customWidth="1"/>
    <col min="5" max="5" width="0.83203125" style="13" customWidth="1"/>
    <col min="6" max="6" width="22.83203125" style="11" customWidth="1"/>
    <col min="7" max="7" width="19.83203125" style="11" customWidth="1"/>
    <col min="8" max="16384" width="10.83203125" style="11"/>
  </cols>
  <sheetData>
    <row r="1" spans="1:7" ht="93" customHeight="1" x14ac:dyDescent="0.35">
      <c r="A1" s="58" t="s">
        <v>486</v>
      </c>
      <c r="B1" s="58"/>
      <c r="C1" s="58"/>
      <c r="D1" s="58"/>
      <c r="E1" s="58"/>
      <c r="F1" s="58"/>
      <c r="G1" s="59"/>
    </row>
    <row r="2" spans="1:7" ht="26" x14ac:dyDescent="0.6">
      <c r="A2" s="60" t="s">
        <v>499</v>
      </c>
      <c r="B2" s="60"/>
      <c r="C2" s="60"/>
      <c r="D2" s="60"/>
      <c r="E2" s="60"/>
      <c r="F2" s="60"/>
      <c r="G2" s="60"/>
    </row>
    <row r="3" spans="1:7" ht="8" customHeight="1" x14ac:dyDescent="0.35">
      <c r="A3" s="16"/>
      <c r="B3" s="16"/>
      <c r="C3" s="16"/>
      <c r="D3" s="16"/>
      <c r="E3" s="16"/>
      <c r="F3" s="16"/>
      <c r="G3" s="16"/>
    </row>
    <row r="4" spans="1:7" ht="65" customHeight="1" x14ac:dyDescent="0.35">
      <c r="A4" s="61" t="s">
        <v>491</v>
      </c>
      <c r="B4" s="62"/>
      <c r="C4" s="62"/>
      <c r="D4" s="62"/>
      <c r="E4" s="62"/>
      <c r="F4" s="62"/>
      <c r="G4" s="62"/>
    </row>
    <row r="5" spans="1:7" ht="8" hidden="1" customHeight="1" x14ac:dyDescent="0.35">
      <c r="A5" s="17"/>
      <c r="B5" s="18"/>
      <c r="C5" s="18"/>
      <c r="D5" s="18"/>
      <c r="E5" s="19"/>
      <c r="F5" s="19"/>
      <c r="G5" s="18"/>
    </row>
    <row r="6" spans="1:7" ht="8" customHeight="1" x14ac:dyDescent="0.35">
      <c r="A6" s="20"/>
      <c r="B6" s="20"/>
      <c r="C6" s="20"/>
      <c r="D6" s="20"/>
      <c r="E6" s="21"/>
      <c r="F6" s="21"/>
      <c r="G6" s="20"/>
    </row>
    <row r="7" spans="1:7" x14ac:dyDescent="0.35">
      <c r="A7" s="50" t="s">
        <v>0</v>
      </c>
      <c r="B7" s="50"/>
      <c r="C7" s="63"/>
      <c r="D7" s="22"/>
      <c r="E7"/>
      <c r="F7"/>
      <c r="G7" s="21"/>
    </row>
    <row r="8" spans="1:7" ht="8" customHeight="1" x14ac:dyDescent="0.35">
      <c r="A8" s="20"/>
      <c r="B8" s="20"/>
      <c r="C8" s="20"/>
      <c r="D8" s="20"/>
      <c r="E8" s="21"/>
      <c r="F8" s="21"/>
      <c r="G8" s="20"/>
    </row>
    <row r="9" spans="1:7" x14ac:dyDescent="0.35">
      <c r="A9" s="23" t="s">
        <v>1</v>
      </c>
      <c r="B9" s="64" t="str">
        <f>IF($D$7="","Please select your MNA",VLOOKUP($D$7,'Quota Allocation'!$A$2:$L$149,2,FALSE))</f>
        <v>Please select your MNA</v>
      </c>
      <c r="C9" s="65"/>
      <c r="D9" s="24"/>
      <c r="E9"/>
      <c r="F9"/>
      <c r="G9" s="21"/>
    </row>
    <row r="10" spans="1:7" ht="8" customHeight="1" x14ac:dyDescent="0.35">
      <c r="A10" s="20"/>
      <c r="B10" s="20"/>
      <c r="C10" s="20"/>
      <c r="D10" s="20"/>
      <c r="E10" s="21"/>
      <c r="F10" s="21"/>
      <c r="G10" s="20"/>
    </row>
    <row r="11" spans="1:7" x14ac:dyDescent="0.35">
      <c r="A11" s="50" t="s">
        <v>470</v>
      </c>
      <c r="B11" s="50"/>
      <c r="C11" s="3" t="s">
        <v>2</v>
      </c>
      <c r="D11" s="3" t="s">
        <v>3</v>
      </c>
      <c r="E11"/>
      <c r="F11" s="2" t="s">
        <v>471</v>
      </c>
      <c r="G11" s="2" t="s">
        <v>472</v>
      </c>
    </row>
    <row r="12" spans="1:7" hidden="1" x14ac:dyDescent="0.35">
      <c r="A12" s="27" t="s">
        <v>473</v>
      </c>
      <c r="B12" s="27" t="s">
        <v>438</v>
      </c>
      <c r="C12" s="1">
        <f>IF(MNA="",0,1+VLOOKUP(MNA,'Quota Allocation'!$A$2:$L$149,3,FALSE))</f>
        <v>0</v>
      </c>
      <c r="D12" s="24"/>
      <c r="E12" s="25"/>
      <c r="F12" s="24"/>
      <c r="G12" s="26">
        <v>300</v>
      </c>
    </row>
    <row r="13" spans="1:7" hidden="1" x14ac:dyDescent="0.35">
      <c r="A13" s="27" t="s">
        <v>474</v>
      </c>
      <c r="B13" s="27" t="s">
        <v>438</v>
      </c>
      <c r="C13" s="1">
        <f>IF(MNA="",0,1+VLOOKUP(MNA,'Quota Allocation'!$A$2:$L$149,3,FALSE))</f>
        <v>0</v>
      </c>
      <c r="D13" s="24"/>
      <c r="E13" s="25"/>
      <c r="F13" s="24"/>
      <c r="G13" s="26">
        <v>300</v>
      </c>
    </row>
    <row r="14" spans="1:7" hidden="1" x14ac:dyDescent="0.35">
      <c r="A14" s="27" t="s">
        <v>475</v>
      </c>
      <c r="B14" s="27" t="s">
        <v>431</v>
      </c>
      <c r="C14" s="1">
        <f>IF(MNA="",0,1+VLOOKUP(MNA,'Quota Allocation'!$A$2:$L$149,3,FALSE))</f>
        <v>0</v>
      </c>
      <c r="D14" s="24"/>
      <c r="E14" s="25"/>
      <c r="F14" s="24"/>
      <c r="G14" s="26">
        <v>300</v>
      </c>
    </row>
    <row r="15" spans="1:7" hidden="1" x14ac:dyDescent="0.35">
      <c r="A15" s="27" t="s">
        <v>476</v>
      </c>
      <c r="B15" s="27" t="s">
        <v>431</v>
      </c>
      <c r="C15" s="1">
        <f>IF(MNA="",0,1+VLOOKUP(MNA,'Quota Allocation'!$A$2:$L$149,3,FALSE))</f>
        <v>0</v>
      </c>
      <c r="D15" s="24"/>
      <c r="E15" s="25"/>
      <c r="F15" s="24"/>
      <c r="G15" s="26">
        <v>300</v>
      </c>
    </row>
    <row r="16" spans="1:7" hidden="1" x14ac:dyDescent="0.35">
      <c r="A16" s="27" t="s">
        <v>477</v>
      </c>
      <c r="B16" s="27" t="s">
        <v>443</v>
      </c>
      <c r="C16" s="1">
        <f>IF(MNA="",0,1+VLOOKUP(MNA,'Quota Allocation'!$A$2:$L$149,3,FALSE))</f>
        <v>0</v>
      </c>
      <c r="D16" s="24"/>
      <c r="E16" s="25"/>
      <c r="F16" s="24"/>
      <c r="G16" s="26">
        <v>300</v>
      </c>
    </row>
    <row r="17" spans="1:7" ht="16" hidden="1" customHeight="1" x14ac:dyDescent="0.35">
      <c r="A17" s="27" t="s">
        <v>478</v>
      </c>
      <c r="B17" s="27" t="s">
        <v>432</v>
      </c>
      <c r="C17" s="1">
        <f>IF(MNA="",0,1+VLOOKUP(MNA,'Quota Allocation'!$A$2:$L$149,3,FALSE))</f>
        <v>0</v>
      </c>
      <c r="D17" s="24"/>
      <c r="E17"/>
      <c r="F17" s="24"/>
      <c r="G17" s="26">
        <v>300</v>
      </c>
    </row>
    <row r="18" spans="1:7" ht="16" customHeight="1" x14ac:dyDescent="0.35">
      <c r="A18" s="38" t="s">
        <v>492</v>
      </c>
      <c r="B18" s="38" t="s">
        <v>489</v>
      </c>
      <c r="C18" s="1">
        <f>IF(MNA="",0,1+VLOOKUP(MNA,'Quota Allocation'!$A$2:$L$149,3,FALSE))</f>
        <v>0</v>
      </c>
      <c r="D18" s="39"/>
      <c r="E18"/>
      <c r="F18" s="24"/>
      <c r="G18" s="40">
        <v>300</v>
      </c>
    </row>
    <row r="19" spans="1:7" x14ac:dyDescent="0.35">
      <c r="A19" s="38" t="s">
        <v>493</v>
      </c>
      <c r="B19" s="38" t="s">
        <v>489</v>
      </c>
      <c r="C19" s="1">
        <f>IF(MNA="",0,1+VLOOKUP(MNA,'Quota Allocation'!$A$2:$L$149,3,FALSE))</f>
        <v>0</v>
      </c>
      <c r="D19" s="39"/>
      <c r="E19"/>
      <c r="F19" s="24"/>
      <c r="G19" s="40">
        <v>300</v>
      </c>
    </row>
    <row r="20" spans="1:7" hidden="1" x14ac:dyDescent="0.35">
      <c r="A20" s="38" t="s">
        <v>492</v>
      </c>
      <c r="B20" s="38" t="s">
        <v>490</v>
      </c>
      <c r="C20" s="1">
        <f>IF(MNA="",0,1+VLOOKUP(MNA,'Quota Allocation'!$A$2:$L$149,3,FALSE))</f>
        <v>0</v>
      </c>
      <c r="D20" s="39"/>
      <c r="E20"/>
      <c r="F20" s="24"/>
      <c r="G20" s="40">
        <v>550</v>
      </c>
    </row>
    <row r="21" spans="1:7" hidden="1" x14ac:dyDescent="0.35">
      <c r="A21" s="38" t="s">
        <v>493</v>
      </c>
      <c r="B21" s="38" t="s">
        <v>490</v>
      </c>
      <c r="C21" s="1">
        <f>IF(MNA="",0,1+VLOOKUP(MNA,'Quota Allocation'!$A$2:$L$149,3,FALSE))</f>
        <v>0</v>
      </c>
      <c r="D21" s="39"/>
      <c r="E21"/>
      <c r="F21" s="24"/>
      <c r="G21" s="40">
        <v>550</v>
      </c>
    </row>
    <row r="22" spans="1:7" hidden="1" x14ac:dyDescent="0.35">
      <c r="A22" s="27" t="s">
        <v>453</v>
      </c>
      <c r="B22" s="27" t="s">
        <v>454</v>
      </c>
      <c r="C22" s="1">
        <f>IF(MNA="",0,1+VLOOKUP(MNA,'Quota Allocation'!$A$2:$L$149,3,FALSE))</f>
        <v>0</v>
      </c>
      <c r="D22" s="28"/>
      <c r="E22"/>
      <c r="F22" s="24"/>
      <c r="G22" s="26">
        <v>300</v>
      </c>
    </row>
    <row r="23" spans="1:7" hidden="1" x14ac:dyDescent="0.35">
      <c r="A23" s="27" t="s">
        <v>455</v>
      </c>
      <c r="B23" s="27" t="s">
        <v>454</v>
      </c>
      <c r="C23" s="1">
        <f>IF(MNA="",0,1+VLOOKUP(MNA,'Quota Allocation'!$A$2:$L$149,3,FALSE))</f>
        <v>0</v>
      </c>
      <c r="D23" s="28"/>
      <c r="E23"/>
      <c r="F23" s="24"/>
      <c r="G23" s="26">
        <v>300</v>
      </c>
    </row>
    <row r="24" spans="1:7" hidden="1" x14ac:dyDescent="0.35">
      <c r="A24" s="27" t="s">
        <v>456</v>
      </c>
      <c r="B24" s="27" t="s">
        <v>457</v>
      </c>
      <c r="C24" s="1">
        <f>IF(MNA="",0,1+VLOOKUP(MNA,'Quota Allocation'!$A$2:$L$149,3,FALSE))</f>
        <v>0</v>
      </c>
      <c r="D24" s="28"/>
      <c r="E24"/>
      <c r="F24" s="24"/>
      <c r="G24" s="26">
        <v>300</v>
      </c>
    </row>
    <row r="25" spans="1:7" hidden="1" x14ac:dyDescent="0.35">
      <c r="A25" s="27" t="s">
        <v>458</v>
      </c>
      <c r="B25" s="27" t="s">
        <v>459</v>
      </c>
      <c r="C25" s="1">
        <f>IF(MNA="",0,1+VLOOKUP(MNA,'Quota Allocation'!$A$2:$L$149,3,FALSE))</f>
        <v>0</v>
      </c>
      <c r="D25" s="28"/>
      <c r="E25"/>
      <c r="F25" s="24"/>
      <c r="G25" s="26">
        <v>300</v>
      </c>
    </row>
    <row r="26" spans="1:7" ht="8" customHeight="1" x14ac:dyDescent="0.35">
      <c r="A26" s="20"/>
      <c r="B26" s="20"/>
      <c r="C26" s="20"/>
      <c r="D26" s="20"/>
      <c r="E26" s="21"/>
      <c r="F26" s="21"/>
      <c r="G26" s="20"/>
    </row>
    <row r="27" spans="1:7" s="12" customFormat="1" hidden="1" x14ac:dyDescent="0.35">
      <c r="A27" s="50" t="s">
        <v>479</v>
      </c>
      <c r="B27" s="50"/>
      <c r="C27" s="3" t="s">
        <v>2</v>
      </c>
      <c r="D27" s="29" t="s">
        <v>3</v>
      </c>
      <c r="E27"/>
      <c r="F27" s="21"/>
      <c r="G27" s="2" t="s">
        <v>472</v>
      </c>
    </row>
    <row r="28" spans="1:7" hidden="1" x14ac:dyDescent="0.35">
      <c r="A28" s="55" t="s">
        <v>494</v>
      </c>
      <c r="B28" s="55"/>
      <c r="C28" s="4">
        <f>TOTAL_Olympic_Vessels</f>
        <v>0</v>
      </c>
      <c r="D28" s="22"/>
      <c r="E28" s="30"/>
      <c r="F28" s="30"/>
      <c r="G28" s="26">
        <v>150</v>
      </c>
    </row>
    <row r="29" spans="1:7" hidden="1" x14ac:dyDescent="0.35">
      <c r="A29" s="56" t="s">
        <v>480</v>
      </c>
      <c r="B29" s="56"/>
      <c r="C29" s="4">
        <f>TOTAL_PARA_Vessels</f>
        <v>0</v>
      </c>
      <c r="D29" s="31"/>
      <c r="E29" s="32"/>
      <c r="F29" s="30"/>
      <c r="G29" s="26">
        <f>Support_Vessel_Fee</f>
        <v>150</v>
      </c>
    </row>
    <row r="30" spans="1:7" hidden="1" x14ac:dyDescent="0.35">
      <c r="A30" s="55" t="s">
        <v>481</v>
      </c>
      <c r="B30" s="55"/>
      <c r="C30" s="33">
        <f>(Support_Vessels_Olympic+Support_Vessels_Para)*Support_Vessel_Fee</f>
        <v>0</v>
      </c>
      <c r="D30" s="57" t="s">
        <v>482</v>
      </c>
      <c r="E30" s="57"/>
      <c r="F30" s="57"/>
      <c r="G30" s="57"/>
    </row>
    <row r="31" spans="1:7" ht="8" customHeight="1" x14ac:dyDescent="0.35">
      <c r="A31" s="20"/>
      <c r="B31" s="20"/>
      <c r="C31" s="20"/>
      <c r="D31" s="20"/>
      <c r="E31" s="21"/>
      <c r="F31" s="21"/>
      <c r="G31" s="20"/>
    </row>
    <row r="32" spans="1:7" x14ac:dyDescent="0.35">
      <c r="A32" s="50" t="s">
        <v>496</v>
      </c>
      <c r="B32" s="50"/>
      <c r="C32" s="50"/>
      <c r="D32" s="50"/>
      <c r="E32" s="34"/>
      <c r="F32" s="21"/>
      <c r="G32" s="2" t="s">
        <v>472</v>
      </c>
    </row>
    <row r="33" spans="1:7" x14ac:dyDescent="0.35">
      <c r="A33" s="51" t="s">
        <v>495</v>
      </c>
      <c r="B33" s="51"/>
      <c r="C33" s="52"/>
      <c r="D33" s="24">
        <v>0</v>
      </c>
      <c r="E33" s="35"/>
      <c r="F33" s="21"/>
      <c r="G33" s="40">
        <v>100</v>
      </c>
    </row>
    <row r="34" spans="1:7" hidden="1" x14ac:dyDescent="0.35">
      <c r="A34" s="53" t="s">
        <v>483</v>
      </c>
      <c r="B34" s="53"/>
      <c r="C34" s="54"/>
      <c r="D34" s="28"/>
      <c r="E34" s="35"/>
      <c r="F34" s="21"/>
      <c r="G34" s="26">
        <f>Support_Person_Fee</f>
        <v>100</v>
      </c>
    </row>
    <row r="35" spans="1:7" x14ac:dyDescent="0.35">
      <c r="A35" s="55" t="s">
        <v>484</v>
      </c>
      <c r="B35" s="55"/>
      <c r="C35" s="33">
        <f>(Support_Persons_Olympic+Support_Persons_Para)*Support_Person_Fee</f>
        <v>0</v>
      </c>
      <c r="D35" s="2"/>
      <c r="E35" s="34"/>
      <c r="F35" s="20"/>
      <c r="G35" s="36"/>
    </row>
    <row r="36" spans="1:7" ht="8" customHeight="1" x14ac:dyDescent="0.35">
      <c r="A36" s="20"/>
      <c r="B36" s="20"/>
      <c r="C36" s="20"/>
      <c r="D36" s="20"/>
      <c r="E36" s="21"/>
      <c r="F36" s="21"/>
      <c r="G36" s="20"/>
    </row>
    <row r="37" spans="1:7" x14ac:dyDescent="0.35">
      <c r="A37" s="50" t="s">
        <v>497</v>
      </c>
      <c r="B37" s="50"/>
      <c r="C37" s="50"/>
      <c r="D37" s="50"/>
      <c r="E37" s="50"/>
      <c r="F37" s="50"/>
      <c r="G37" s="50"/>
    </row>
    <row r="38" spans="1:7" x14ac:dyDescent="0.35">
      <c r="A38" s="43" t="s">
        <v>6</v>
      </c>
      <c r="B38" s="44"/>
      <c r="C38" s="45">
        <f>M_Windsurfing_Entries*M_Windsurfing_Entry_Fee+W_Windsurfing_Entries*W_Windsurfing_Entry_Fee+M_Kite_Entries*M_Kite_Entry_Fee+W_Kite_Entries*W_Kite_Entry_Fee+M_Dinghy_Entries*M_Dinghy_Entry_Fee+W_Dinghy_Entries*W_Dinghy_Entry_Fee+M_Skiff_Entries*M_Skiff_Entry_Fee+W_Skiff_Entries*W_Skiff_Entry_Fee+MX_Dinghy_Entries*MX_Dinghy_Entry_Fee+MX_Multihull_Entries*MX_Multihull_Entry_Fee+D22*G22+D23*G23+D24*G24+D25*G25+Total_Support_Vessel_Fee+Total_Support_Team_Fee+IF(SUM(D12:D25,Support_Vessels_Olympic,Support_Vessels_Para, Support_Persons_Olympic, Support_Persons_Para)=0,0,Admin_Fee)</f>
        <v>0</v>
      </c>
      <c r="D38" s="46"/>
      <c r="E38" s="47" t="s">
        <v>485</v>
      </c>
      <c r="F38" s="47"/>
      <c r="G38" s="47"/>
    </row>
    <row r="39" spans="1:7" ht="62" customHeight="1" x14ac:dyDescent="0.35">
      <c r="A39" s="49" t="s">
        <v>501</v>
      </c>
      <c r="B39" s="49"/>
      <c r="C39" s="49"/>
      <c r="D39" s="37"/>
      <c r="E39" s="48"/>
      <c r="F39" s="48"/>
      <c r="G39" s="48"/>
    </row>
    <row r="40" spans="1:7" ht="8" customHeight="1" x14ac:dyDescent="0.35">
      <c r="A40" s="20"/>
      <c r="B40" s="20"/>
      <c r="C40" s="20"/>
      <c r="D40" s="20"/>
      <c r="E40" s="21"/>
      <c r="F40" s="21"/>
      <c r="G40" s="20"/>
    </row>
    <row r="41" spans="1:7" x14ac:dyDescent="0.35">
      <c r="A41" s="50" t="s">
        <v>498</v>
      </c>
      <c r="B41" s="50"/>
      <c r="C41" s="50"/>
      <c r="D41" s="50"/>
      <c r="E41" s="50"/>
      <c r="F41" s="50"/>
      <c r="G41" s="50"/>
    </row>
    <row r="42" spans="1:7" x14ac:dyDescent="0.35">
      <c r="A42" s="41" t="s">
        <v>500</v>
      </c>
      <c r="B42" s="42"/>
      <c r="C42" s="42"/>
      <c r="D42" s="42"/>
      <c r="E42" s="42"/>
      <c r="F42" s="42"/>
      <c r="G42" s="42"/>
    </row>
  </sheetData>
  <sheetProtection algorithmName="SHA-512" hashValue="0x37J9L1gpfkOP5kvhr/XgNTcocBdlspifNGDDWJOiAGg3p1Uh3mKhpSmGvjy25dQWhGfFGg2PmbTOAFPwfqyw==" saltValue="YV9lmePjxGog4cVY+kE9hw==" spinCount="100000" sheet="1" objects="1" scenarios="1"/>
  <mergeCells count="22">
    <mergeCell ref="A11:B11"/>
    <mergeCell ref="A1:G1"/>
    <mergeCell ref="A2:G2"/>
    <mergeCell ref="A4:G4"/>
    <mergeCell ref="A7:C7"/>
    <mergeCell ref="B9:C9"/>
    <mergeCell ref="A27:B27"/>
    <mergeCell ref="A28:B28"/>
    <mergeCell ref="A29:B29"/>
    <mergeCell ref="A30:B30"/>
    <mergeCell ref="D30:G30"/>
    <mergeCell ref="A32:D32"/>
    <mergeCell ref="A33:C33"/>
    <mergeCell ref="A34:C34"/>
    <mergeCell ref="A35:B35"/>
    <mergeCell ref="A37:G37"/>
    <mergeCell ref="A42:G42"/>
    <mergeCell ref="A38:B38"/>
    <mergeCell ref="C38:D38"/>
    <mergeCell ref="E38:G39"/>
    <mergeCell ref="A39:C39"/>
    <mergeCell ref="A41:G41"/>
  </mergeCells>
  <phoneticPr fontId="3" type="noConversion"/>
  <dataValidations count="5">
    <dataValidation type="whole" allowBlank="1" showInputMessage="1" showErrorMessage="1" error="Please enter a number equal to or less than your quota" prompt="Please input the number of entries for this Event" sqref="D12:D25" xr:uid="{3E45BB68-92D7-D240-858B-DAFFE1F75D8B}">
      <formula1>0</formula1>
      <formula2>C12</formula2>
    </dataValidation>
    <dataValidation allowBlank="1" showInputMessage="1" showErrorMessage="1" error="Please enter a number equal to or less than your quota" prompt="Please input the number of additional entries desired for this Event" sqref="F12:F25" xr:uid="{D5C651C3-C0BB-7C48-8BE4-59467FFC1074}"/>
    <dataValidation type="whole" allowBlank="1" showInputMessage="1" showErrorMessage="1" error="Please enter a number equal to or less than your quota" prompt="Input the number of Support Vessels for Olympic Events" sqref="D28" xr:uid="{9A6AB121-5FC9-C94A-AAA4-7CB607B67673}">
      <formula1>0</formula1>
      <formula2>C28</formula2>
    </dataValidation>
    <dataValidation type="whole" allowBlank="1" showInputMessage="1" showErrorMessage="1" error="Please enter a number equal to or less than your quota" prompt="Input the number of Support Vessels for Para Sailing Events" sqref="D29" xr:uid="{F0D41927-2BEA-9346-AEDE-14B1CD100507}">
      <formula1>0</formula1>
      <formula2>4</formula2>
    </dataValidation>
    <dataValidation type="whole" operator="greaterThan" allowBlank="1" showInputMessage="1" showErrorMessage="1" prompt="Please input the number of Support Team persons to be accredited" sqref="D33:D34" xr:uid="{82A72F8F-7607-744F-AE92-D062AB82CF95}">
      <formula1>-1</formula1>
    </dataValidation>
  </dataValidations>
  <pageMargins left="0.25" right="0.25" top="0.75" bottom="0.75" header="0.3" footer="0.3"/>
  <pageSetup paperSize="9" scale="9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our MNA's 3 letter code." xr:uid="{0CF8BD32-689A-6F45-9309-DB72C61CF28A}">
          <x14:formula1>
            <xm:f>'Quota Allocation'!$A$2:$A$151</xm:f>
          </x14:formula1>
          <xm:sqref>D7</xm:sqref>
        </x14:dataValidation>
        <x14:dataValidation type="list" allowBlank="1" showInputMessage="1" showErrorMessage="1" prompt="Please confirm this is your MNA. If not, please reselect." xr:uid="{08065AEA-0C08-984E-8939-ECCF459C813A}">
          <x14:formula1>
            <xm:f>References!$A$1:$A$1</xm:f>
          </x14:formula1>
          <xm:sqref>D9</xm:sqref>
        </x14:dataValidation>
        <x14:dataValidation type="list" allowBlank="1" showInputMessage="1" showErrorMessage="1" error="You must acknowledge the terms to complete the form." xr:uid="{4A68C3D7-01EC-D347-8218-4906A50CFAD9}">
          <x14:formula1>
            <xm:f>References!$A$1:$A$1</xm:f>
          </x14:formula1>
          <xm:sqref>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D7C9-B253-764C-99B5-F7EAA64D2EDD}">
  <sheetPr codeName="Sheet2"/>
  <dimension ref="A1:O225"/>
  <sheetViews>
    <sheetView workbookViewId="0">
      <selection activeCell="C5" sqref="C5"/>
    </sheetView>
  </sheetViews>
  <sheetFormatPr defaultColWidth="10.6640625" defaultRowHeight="15.5" x14ac:dyDescent="0.35"/>
  <cols>
    <col min="3" max="3" width="14.6640625" customWidth="1"/>
    <col min="4" max="4" width="29.33203125" bestFit="1" customWidth="1"/>
  </cols>
  <sheetData>
    <row r="1" spans="1:15" x14ac:dyDescent="0.35">
      <c r="A1" s="6" t="s">
        <v>8</v>
      </c>
      <c r="B1" s="6" t="s">
        <v>9</v>
      </c>
      <c r="C1" s="6" t="s">
        <v>437</v>
      </c>
      <c r="D1" s="6" t="s">
        <v>439</v>
      </c>
      <c r="E1" s="6" t="s">
        <v>440</v>
      </c>
      <c r="F1" s="6" t="s">
        <v>441</v>
      </c>
      <c r="G1" s="6" t="s">
        <v>442</v>
      </c>
      <c r="H1" s="6" t="s">
        <v>444</v>
      </c>
      <c r="I1" s="6" t="s">
        <v>445</v>
      </c>
      <c r="J1" s="6" t="s">
        <v>446</v>
      </c>
      <c r="K1" s="6" t="s">
        <v>448</v>
      </c>
      <c r="L1" s="6" t="s">
        <v>450</v>
      </c>
      <c r="M1" s="6" t="s">
        <v>464</v>
      </c>
      <c r="N1" s="6" t="s">
        <v>465</v>
      </c>
      <c r="O1" s="6" t="s">
        <v>466</v>
      </c>
    </row>
    <row r="2" spans="1:15" x14ac:dyDescent="0.35">
      <c r="A2" s="9" t="s">
        <v>302</v>
      </c>
      <c r="B2" s="9" t="s">
        <v>303</v>
      </c>
      <c r="C2" s="6"/>
      <c r="D2" s="6"/>
      <c r="E2" s="6"/>
      <c r="F2" s="6"/>
      <c r="G2" s="6"/>
      <c r="H2" s="6"/>
      <c r="I2" s="6"/>
      <c r="J2" s="6"/>
      <c r="K2" s="6"/>
      <c r="L2" s="6"/>
      <c r="M2">
        <f>COUNT(C2:L2)</f>
        <v>0</v>
      </c>
      <c r="N2">
        <f>SUM(C2:L2)</f>
        <v>0</v>
      </c>
      <c r="O2">
        <f>SUM(C2:H2)+(2*SUM(I2:L2))</f>
        <v>0</v>
      </c>
    </row>
    <row r="3" spans="1:15" x14ac:dyDescent="0.35">
      <c r="A3" s="6" t="s">
        <v>11</v>
      </c>
      <c r="B3" s="6" t="s">
        <v>12</v>
      </c>
      <c r="C3" s="6"/>
      <c r="D3" s="6"/>
      <c r="E3" s="6"/>
      <c r="F3" s="6"/>
      <c r="G3" s="6"/>
      <c r="H3" s="6"/>
      <c r="I3" s="6"/>
      <c r="J3" s="6"/>
      <c r="K3" s="6"/>
      <c r="L3" s="6"/>
      <c r="M3">
        <f t="shared" ref="M3:M66" si="0">COUNT(C3:L3)</f>
        <v>0</v>
      </c>
      <c r="N3">
        <f>SUM(C3:L3)</f>
        <v>0</v>
      </c>
      <c r="O3">
        <f>SUM(C3:H3)+(2*SUM(I3:L3))</f>
        <v>0</v>
      </c>
    </row>
    <row r="4" spans="1:15" x14ac:dyDescent="0.35">
      <c r="A4" s="10" t="s">
        <v>13</v>
      </c>
      <c r="B4" s="10" t="s">
        <v>14</v>
      </c>
      <c r="C4" s="6"/>
      <c r="D4" s="6"/>
      <c r="E4" s="6"/>
      <c r="F4" s="6"/>
      <c r="G4" s="6"/>
      <c r="H4" s="6"/>
      <c r="I4" s="6"/>
      <c r="J4" s="6"/>
      <c r="K4" s="6"/>
      <c r="L4" s="6"/>
      <c r="M4">
        <f>COUNT(C4:L4)</f>
        <v>0</v>
      </c>
      <c r="N4">
        <f>SUM(C4:L4)</f>
        <v>0</v>
      </c>
      <c r="O4">
        <f>SUM(C4:H4)+(2*SUM(I4:L4))</f>
        <v>0</v>
      </c>
    </row>
    <row r="5" spans="1:15" x14ac:dyDescent="0.35">
      <c r="A5" s="7" t="s">
        <v>15</v>
      </c>
      <c r="B5" s="6" t="s">
        <v>16</v>
      </c>
      <c r="C5" s="6"/>
      <c r="D5" s="6"/>
      <c r="E5" s="6"/>
      <c r="F5" s="6"/>
      <c r="G5" s="6"/>
      <c r="H5" s="6"/>
      <c r="I5" s="6"/>
      <c r="J5" s="6"/>
      <c r="K5" s="6"/>
      <c r="L5" s="6"/>
      <c r="M5">
        <f t="shared" si="0"/>
        <v>0</v>
      </c>
      <c r="N5">
        <f t="shared" ref="N5:N48" si="1">SUM(C5:L5)</f>
        <v>0</v>
      </c>
      <c r="O5">
        <f t="shared" ref="O5:O48" si="2">SUM(C5:H5)+(2*SUM(I5:L5))</f>
        <v>0</v>
      </c>
    </row>
    <row r="6" spans="1:15" x14ac:dyDescent="0.35">
      <c r="A6" s="7" t="s">
        <v>17</v>
      </c>
      <c r="B6" s="6" t="s">
        <v>18</v>
      </c>
      <c r="C6" s="6"/>
      <c r="D6" s="6"/>
      <c r="E6" s="6"/>
      <c r="F6" s="6"/>
      <c r="G6" s="6"/>
      <c r="H6" s="6"/>
      <c r="I6" s="6"/>
      <c r="J6" s="6"/>
      <c r="K6" s="6"/>
      <c r="L6" s="6"/>
      <c r="M6">
        <f t="shared" si="0"/>
        <v>0</v>
      </c>
      <c r="N6">
        <f t="shared" si="1"/>
        <v>0</v>
      </c>
      <c r="O6">
        <f t="shared" si="2"/>
        <v>0</v>
      </c>
    </row>
    <row r="7" spans="1:15" x14ac:dyDescent="0.35">
      <c r="A7" s="6" t="s">
        <v>19</v>
      </c>
      <c r="B7" s="6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>
        <f t="shared" si="0"/>
        <v>0</v>
      </c>
      <c r="N7">
        <f t="shared" si="1"/>
        <v>0</v>
      </c>
      <c r="O7">
        <f t="shared" si="2"/>
        <v>0</v>
      </c>
    </row>
    <row r="8" spans="1:15" x14ac:dyDescent="0.35">
      <c r="A8" s="6" t="s">
        <v>21</v>
      </c>
      <c r="B8" s="6" t="s">
        <v>22</v>
      </c>
      <c r="C8" s="6"/>
      <c r="D8" s="6"/>
      <c r="E8" s="6"/>
      <c r="F8" s="6"/>
      <c r="G8" s="6"/>
      <c r="H8" s="6"/>
      <c r="I8" s="6"/>
      <c r="J8" s="6"/>
      <c r="K8" s="6"/>
      <c r="L8" s="6"/>
      <c r="M8">
        <f t="shared" si="0"/>
        <v>0</v>
      </c>
      <c r="N8">
        <f t="shared" si="1"/>
        <v>0</v>
      </c>
      <c r="O8">
        <f t="shared" si="2"/>
        <v>0</v>
      </c>
    </row>
    <row r="9" spans="1:15" x14ac:dyDescent="0.35">
      <c r="A9" s="7" t="s">
        <v>23</v>
      </c>
      <c r="B9" s="6" t="s">
        <v>24</v>
      </c>
      <c r="C9" s="6"/>
      <c r="D9" s="6"/>
      <c r="E9" s="6"/>
      <c r="F9" s="6"/>
      <c r="G9" s="6"/>
      <c r="H9" s="6"/>
      <c r="I9" s="6"/>
      <c r="J9" s="6"/>
      <c r="K9" s="6"/>
      <c r="L9" s="6"/>
      <c r="M9">
        <f t="shared" si="0"/>
        <v>0</v>
      </c>
      <c r="N9">
        <f t="shared" si="1"/>
        <v>0</v>
      </c>
      <c r="O9">
        <f t="shared" si="2"/>
        <v>0</v>
      </c>
    </row>
    <row r="10" spans="1:15" x14ac:dyDescent="0.35">
      <c r="A10" s="6" t="s">
        <v>25</v>
      </c>
      <c r="B10" s="6" t="s">
        <v>26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>
        <f t="shared" si="0"/>
        <v>0</v>
      </c>
      <c r="N10">
        <f t="shared" si="1"/>
        <v>0</v>
      </c>
      <c r="O10">
        <f t="shared" si="2"/>
        <v>0</v>
      </c>
    </row>
    <row r="11" spans="1:15" x14ac:dyDescent="0.35">
      <c r="A11" s="7" t="s">
        <v>27</v>
      </c>
      <c r="B11" s="6" t="s">
        <v>28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>
        <f t="shared" si="0"/>
        <v>0</v>
      </c>
      <c r="N11">
        <f t="shared" si="1"/>
        <v>0</v>
      </c>
      <c r="O11">
        <f t="shared" si="2"/>
        <v>0</v>
      </c>
    </row>
    <row r="12" spans="1:15" x14ac:dyDescent="0.35">
      <c r="A12" s="6" t="s">
        <v>29</v>
      </c>
      <c r="B12" s="6" t="s">
        <v>30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>
        <f t="shared" si="0"/>
        <v>0</v>
      </c>
      <c r="N12">
        <f t="shared" si="1"/>
        <v>0</v>
      </c>
      <c r="O12">
        <f t="shared" si="2"/>
        <v>0</v>
      </c>
    </row>
    <row r="13" spans="1:15" x14ac:dyDescent="0.35">
      <c r="A13" s="6" t="s">
        <v>31</v>
      </c>
      <c r="B13" s="6" t="s">
        <v>32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>
        <f t="shared" si="0"/>
        <v>0</v>
      </c>
      <c r="N13">
        <f t="shared" si="1"/>
        <v>0</v>
      </c>
      <c r="O13">
        <f t="shared" si="2"/>
        <v>0</v>
      </c>
    </row>
    <row r="14" spans="1:15" x14ac:dyDescent="0.35">
      <c r="A14" s="7" t="s">
        <v>33</v>
      </c>
      <c r="B14" s="6" t="s">
        <v>34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>
        <f t="shared" si="0"/>
        <v>0</v>
      </c>
      <c r="N14">
        <f t="shared" si="1"/>
        <v>0</v>
      </c>
      <c r="O14">
        <f t="shared" si="2"/>
        <v>0</v>
      </c>
    </row>
    <row r="15" spans="1:15" x14ac:dyDescent="0.35">
      <c r="A15" s="7" t="s">
        <v>35</v>
      </c>
      <c r="B15" s="6" t="s">
        <v>36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>
        <f t="shared" si="0"/>
        <v>0</v>
      </c>
      <c r="N15">
        <f t="shared" si="1"/>
        <v>0</v>
      </c>
      <c r="O15">
        <f t="shared" si="2"/>
        <v>0</v>
      </c>
    </row>
    <row r="16" spans="1:15" x14ac:dyDescent="0.35">
      <c r="A16" s="6" t="s">
        <v>37</v>
      </c>
      <c r="B16" s="6" t="s">
        <v>38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>
        <f t="shared" si="0"/>
        <v>0</v>
      </c>
      <c r="N16">
        <f t="shared" si="1"/>
        <v>0</v>
      </c>
      <c r="O16">
        <f t="shared" si="2"/>
        <v>0</v>
      </c>
    </row>
    <row r="17" spans="1:15" x14ac:dyDescent="0.35">
      <c r="A17" s="6" t="s">
        <v>39</v>
      </c>
      <c r="B17" s="6" t="s">
        <v>40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>
        <f t="shared" si="0"/>
        <v>0</v>
      </c>
      <c r="N17">
        <f t="shared" si="1"/>
        <v>0</v>
      </c>
      <c r="O17">
        <f t="shared" si="2"/>
        <v>0</v>
      </c>
    </row>
    <row r="18" spans="1:15" x14ac:dyDescent="0.35">
      <c r="A18" s="6" t="s">
        <v>41</v>
      </c>
      <c r="B18" s="6" t="s">
        <v>42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>
        <f t="shared" si="0"/>
        <v>0</v>
      </c>
      <c r="N18">
        <f t="shared" si="1"/>
        <v>0</v>
      </c>
      <c r="O18">
        <f t="shared" si="2"/>
        <v>0</v>
      </c>
    </row>
    <row r="19" spans="1:15" x14ac:dyDescent="0.35">
      <c r="A19" s="7" t="s">
        <v>43</v>
      </c>
      <c r="B19" s="6" t="s">
        <v>44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>
        <f t="shared" si="0"/>
        <v>0</v>
      </c>
      <c r="N19">
        <f t="shared" si="1"/>
        <v>0</v>
      </c>
      <c r="O19">
        <f t="shared" si="2"/>
        <v>0</v>
      </c>
    </row>
    <row r="20" spans="1:15" x14ac:dyDescent="0.35">
      <c r="A20" s="8" t="s">
        <v>316</v>
      </c>
      <c r="B20" s="8" t="s">
        <v>317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>
        <f>COUNT(C20:L20)</f>
        <v>0</v>
      </c>
      <c r="N20">
        <f>SUM(C20:L20)</f>
        <v>0</v>
      </c>
      <c r="O20">
        <f>SUM(C20:H20)+(2*SUM(I20:L20))</f>
        <v>0</v>
      </c>
    </row>
    <row r="21" spans="1:15" x14ac:dyDescent="0.35">
      <c r="A21" s="7" t="s">
        <v>45</v>
      </c>
      <c r="B21" s="6" t="s">
        <v>46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>
        <f t="shared" si="0"/>
        <v>0</v>
      </c>
      <c r="N21">
        <f t="shared" si="1"/>
        <v>0</v>
      </c>
      <c r="O21">
        <f t="shared" si="2"/>
        <v>0</v>
      </c>
    </row>
    <row r="22" spans="1:15" x14ac:dyDescent="0.35">
      <c r="A22" s="7" t="s">
        <v>47</v>
      </c>
      <c r="B22" s="6" t="s">
        <v>48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>
        <f t="shared" si="0"/>
        <v>0</v>
      </c>
      <c r="N22">
        <f t="shared" si="1"/>
        <v>0</v>
      </c>
      <c r="O22">
        <f t="shared" si="2"/>
        <v>0</v>
      </c>
    </row>
    <row r="23" spans="1:15" x14ac:dyDescent="0.35">
      <c r="A23" s="6" t="s">
        <v>49</v>
      </c>
      <c r="B23" s="6" t="s">
        <v>50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>
        <f t="shared" si="0"/>
        <v>0</v>
      </c>
      <c r="N23">
        <f t="shared" si="1"/>
        <v>0</v>
      </c>
      <c r="O23">
        <f t="shared" si="2"/>
        <v>0</v>
      </c>
    </row>
    <row r="24" spans="1:15" x14ac:dyDescent="0.35">
      <c r="A24" s="7" t="s">
        <v>51</v>
      </c>
      <c r="B24" s="6" t="s">
        <v>52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>
        <f t="shared" si="0"/>
        <v>0</v>
      </c>
      <c r="N24">
        <f t="shared" si="1"/>
        <v>0</v>
      </c>
      <c r="O24">
        <f t="shared" si="2"/>
        <v>0</v>
      </c>
    </row>
    <row r="25" spans="1:15" x14ac:dyDescent="0.35">
      <c r="A25" s="7" t="s">
        <v>53</v>
      </c>
      <c r="B25" s="6" t="s">
        <v>54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>
        <f t="shared" si="0"/>
        <v>0</v>
      </c>
      <c r="N25">
        <f t="shared" si="1"/>
        <v>0</v>
      </c>
      <c r="O25">
        <f t="shared" si="2"/>
        <v>0</v>
      </c>
    </row>
    <row r="26" spans="1:15" x14ac:dyDescent="0.35">
      <c r="A26" s="6" t="s">
        <v>55</v>
      </c>
      <c r="B26" s="6" t="s">
        <v>56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>
        <f t="shared" si="0"/>
        <v>0</v>
      </c>
      <c r="N26">
        <f t="shared" si="1"/>
        <v>0</v>
      </c>
      <c r="O26">
        <f t="shared" si="2"/>
        <v>0</v>
      </c>
    </row>
    <row r="27" spans="1:15" x14ac:dyDescent="0.35">
      <c r="A27" s="7" t="s">
        <v>57</v>
      </c>
      <c r="B27" s="6" t="s">
        <v>58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>
        <f t="shared" si="0"/>
        <v>0</v>
      </c>
      <c r="N27">
        <f t="shared" si="1"/>
        <v>0</v>
      </c>
      <c r="O27">
        <f t="shared" si="2"/>
        <v>0</v>
      </c>
    </row>
    <row r="28" spans="1:15" x14ac:dyDescent="0.35">
      <c r="A28" s="6" t="s">
        <v>59</v>
      </c>
      <c r="B28" s="6" t="s">
        <v>60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>
        <f t="shared" si="0"/>
        <v>0</v>
      </c>
      <c r="N28">
        <f t="shared" si="1"/>
        <v>0</v>
      </c>
      <c r="O28">
        <f t="shared" si="2"/>
        <v>0</v>
      </c>
    </row>
    <row r="29" spans="1:15" x14ac:dyDescent="0.35">
      <c r="A29" s="6" t="s">
        <v>61</v>
      </c>
      <c r="B29" s="6" t="s">
        <v>62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>
        <f t="shared" si="0"/>
        <v>0</v>
      </c>
      <c r="N29">
        <f t="shared" si="1"/>
        <v>0</v>
      </c>
      <c r="O29">
        <f t="shared" si="2"/>
        <v>0</v>
      </c>
    </row>
    <row r="30" spans="1:15" x14ac:dyDescent="0.35">
      <c r="A30" s="6" t="s">
        <v>63</v>
      </c>
      <c r="B30" s="6" t="s">
        <v>64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>
        <f t="shared" si="0"/>
        <v>0</v>
      </c>
      <c r="N30">
        <f t="shared" si="1"/>
        <v>0</v>
      </c>
      <c r="O30">
        <f t="shared" si="2"/>
        <v>0</v>
      </c>
    </row>
    <row r="31" spans="1:15" x14ac:dyDescent="0.35">
      <c r="A31" s="6" t="s">
        <v>65</v>
      </c>
      <c r="B31" s="6" t="s">
        <v>66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>
        <f t="shared" si="0"/>
        <v>0</v>
      </c>
      <c r="N31">
        <f t="shared" si="1"/>
        <v>0</v>
      </c>
      <c r="O31">
        <f t="shared" si="2"/>
        <v>0</v>
      </c>
    </row>
    <row r="32" spans="1:15" x14ac:dyDescent="0.35">
      <c r="A32" s="7" t="s">
        <v>67</v>
      </c>
      <c r="B32" s="6" t="s">
        <v>68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>
        <f t="shared" si="0"/>
        <v>0</v>
      </c>
      <c r="N32">
        <f t="shared" si="1"/>
        <v>0</v>
      </c>
      <c r="O32">
        <f t="shared" si="2"/>
        <v>0</v>
      </c>
    </row>
    <row r="33" spans="1:15" x14ac:dyDescent="0.35">
      <c r="A33" s="6" t="s">
        <v>69</v>
      </c>
      <c r="B33" s="6" t="s">
        <v>70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>
        <f t="shared" si="0"/>
        <v>0</v>
      </c>
      <c r="N33">
        <f t="shared" si="1"/>
        <v>0</v>
      </c>
      <c r="O33">
        <f t="shared" si="2"/>
        <v>0</v>
      </c>
    </row>
    <row r="34" spans="1:15" x14ac:dyDescent="0.35">
      <c r="A34" s="6" t="s">
        <v>71</v>
      </c>
      <c r="B34" s="6" t="s">
        <v>72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>
        <f t="shared" si="0"/>
        <v>0</v>
      </c>
      <c r="N34">
        <f t="shared" si="1"/>
        <v>0</v>
      </c>
      <c r="O34">
        <f t="shared" si="2"/>
        <v>0</v>
      </c>
    </row>
    <row r="35" spans="1:15" x14ac:dyDescent="0.35">
      <c r="A35" s="6" t="s">
        <v>73</v>
      </c>
      <c r="B35" s="6" t="s">
        <v>74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>
        <f t="shared" si="0"/>
        <v>0</v>
      </c>
      <c r="N35">
        <f t="shared" si="1"/>
        <v>0</v>
      </c>
      <c r="O35">
        <f t="shared" si="2"/>
        <v>0</v>
      </c>
    </row>
    <row r="36" spans="1:15" x14ac:dyDescent="0.35">
      <c r="A36" s="6" t="s">
        <v>75</v>
      </c>
      <c r="B36" s="6" t="s">
        <v>76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>
        <f t="shared" si="0"/>
        <v>0</v>
      </c>
      <c r="N36">
        <f t="shared" si="1"/>
        <v>0</v>
      </c>
      <c r="O36">
        <f t="shared" si="2"/>
        <v>0</v>
      </c>
    </row>
    <row r="37" spans="1:15" x14ac:dyDescent="0.35">
      <c r="A37" s="6" t="s">
        <v>77</v>
      </c>
      <c r="B37" s="6" t="s">
        <v>78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>
        <f t="shared" si="0"/>
        <v>0</v>
      </c>
      <c r="N37">
        <f t="shared" si="1"/>
        <v>0</v>
      </c>
      <c r="O37">
        <f t="shared" si="2"/>
        <v>0</v>
      </c>
    </row>
    <row r="38" spans="1:15" x14ac:dyDescent="0.35">
      <c r="A38" s="6" t="s">
        <v>79</v>
      </c>
      <c r="B38" s="6" t="s">
        <v>80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>
        <f t="shared" si="0"/>
        <v>0</v>
      </c>
      <c r="N38">
        <f t="shared" si="1"/>
        <v>0</v>
      </c>
      <c r="O38">
        <f t="shared" si="2"/>
        <v>0</v>
      </c>
    </row>
    <row r="39" spans="1:15" x14ac:dyDescent="0.35">
      <c r="A39" s="7" t="s">
        <v>81</v>
      </c>
      <c r="B39" s="6" t="s">
        <v>82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>
        <f t="shared" si="0"/>
        <v>0</v>
      </c>
      <c r="N39">
        <f t="shared" si="1"/>
        <v>0</v>
      </c>
      <c r="O39">
        <f t="shared" si="2"/>
        <v>0</v>
      </c>
    </row>
    <row r="40" spans="1:15" x14ac:dyDescent="0.35">
      <c r="A40" s="6" t="s">
        <v>83</v>
      </c>
      <c r="B40" s="6" t="s">
        <v>84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>
        <f t="shared" si="0"/>
        <v>0</v>
      </c>
      <c r="N40">
        <f t="shared" si="1"/>
        <v>0</v>
      </c>
      <c r="O40">
        <f t="shared" si="2"/>
        <v>0</v>
      </c>
    </row>
    <row r="41" spans="1:15" x14ac:dyDescent="0.35">
      <c r="A41" s="6" t="s">
        <v>85</v>
      </c>
      <c r="B41" s="6" t="s">
        <v>86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>
        <f t="shared" si="0"/>
        <v>0</v>
      </c>
      <c r="N41">
        <f t="shared" si="1"/>
        <v>0</v>
      </c>
      <c r="O41">
        <f t="shared" si="2"/>
        <v>0</v>
      </c>
    </row>
    <row r="42" spans="1:15" x14ac:dyDescent="0.35">
      <c r="A42" s="6" t="s">
        <v>87</v>
      </c>
      <c r="B42" s="6" t="s">
        <v>88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>
        <f t="shared" si="0"/>
        <v>0</v>
      </c>
      <c r="N42">
        <f t="shared" si="1"/>
        <v>0</v>
      </c>
      <c r="O42">
        <f t="shared" si="2"/>
        <v>0</v>
      </c>
    </row>
    <row r="43" spans="1:15" x14ac:dyDescent="0.35">
      <c r="A43" s="6" t="s">
        <v>89</v>
      </c>
      <c r="B43" s="6" t="s">
        <v>90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>
        <f t="shared" si="0"/>
        <v>0</v>
      </c>
      <c r="N43">
        <f t="shared" si="1"/>
        <v>0</v>
      </c>
      <c r="O43">
        <f t="shared" si="2"/>
        <v>0</v>
      </c>
    </row>
    <row r="44" spans="1:15" x14ac:dyDescent="0.35">
      <c r="A44" s="6" t="s">
        <v>91</v>
      </c>
      <c r="B44" s="6" t="s">
        <v>92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>
        <f t="shared" si="0"/>
        <v>0</v>
      </c>
      <c r="N44">
        <f t="shared" si="1"/>
        <v>0</v>
      </c>
      <c r="O44">
        <f t="shared" si="2"/>
        <v>0</v>
      </c>
    </row>
    <row r="45" spans="1:15" x14ac:dyDescent="0.35">
      <c r="A45" s="6" t="s">
        <v>93</v>
      </c>
      <c r="B45" s="6" t="s">
        <v>94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>
        <f t="shared" si="0"/>
        <v>0</v>
      </c>
      <c r="N45">
        <f t="shared" si="1"/>
        <v>0</v>
      </c>
      <c r="O45">
        <f t="shared" si="2"/>
        <v>0</v>
      </c>
    </row>
    <row r="46" spans="1:15" x14ac:dyDescent="0.35">
      <c r="A46" s="6" t="s">
        <v>95</v>
      </c>
      <c r="B46" s="6" t="s">
        <v>96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>
        <f t="shared" si="0"/>
        <v>0</v>
      </c>
      <c r="N46">
        <f t="shared" si="1"/>
        <v>0</v>
      </c>
      <c r="O46">
        <f t="shared" si="2"/>
        <v>0</v>
      </c>
    </row>
    <row r="47" spans="1:15" x14ac:dyDescent="0.35">
      <c r="A47" s="6" t="s">
        <v>97</v>
      </c>
      <c r="B47" s="6" t="s">
        <v>98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>
        <f t="shared" si="0"/>
        <v>0</v>
      </c>
      <c r="N47">
        <f t="shared" si="1"/>
        <v>0</v>
      </c>
      <c r="O47">
        <f t="shared" si="2"/>
        <v>0</v>
      </c>
    </row>
    <row r="48" spans="1:15" x14ac:dyDescent="0.35">
      <c r="A48" s="6" t="s">
        <v>99</v>
      </c>
      <c r="B48" s="6" t="s">
        <v>100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>
        <f t="shared" si="0"/>
        <v>0</v>
      </c>
      <c r="N48">
        <f t="shared" si="1"/>
        <v>0</v>
      </c>
      <c r="O48">
        <f t="shared" si="2"/>
        <v>0</v>
      </c>
    </row>
    <row r="49" spans="1:15" x14ac:dyDescent="0.35">
      <c r="A49" s="6" t="s">
        <v>101</v>
      </c>
      <c r="B49" s="6" t="s">
        <v>102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>
        <f t="shared" si="0"/>
        <v>0</v>
      </c>
      <c r="N49">
        <f t="shared" ref="N49:N112" si="3">SUM(C49:L49)</f>
        <v>0</v>
      </c>
      <c r="O49">
        <f t="shared" ref="O49:O112" si="4">SUM(C49:H49)+(2*SUM(I49:L49))</f>
        <v>0</v>
      </c>
    </row>
    <row r="50" spans="1:15" x14ac:dyDescent="0.35">
      <c r="A50" s="7" t="s">
        <v>103</v>
      </c>
      <c r="B50" s="6" t="s">
        <v>104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>
        <f t="shared" si="0"/>
        <v>0</v>
      </c>
      <c r="N50">
        <f t="shared" si="3"/>
        <v>0</v>
      </c>
      <c r="O50">
        <f t="shared" si="4"/>
        <v>0</v>
      </c>
    </row>
    <row r="51" spans="1:15" x14ac:dyDescent="0.35">
      <c r="A51" s="6" t="s">
        <v>105</v>
      </c>
      <c r="B51" s="6" t="s">
        <v>106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>
        <f t="shared" si="0"/>
        <v>0</v>
      </c>
      <c r="N51">
        <f t="shared" si="3"/>
        <v>0</v>
      </c>
      <c r="O51">
        <f t="shared" si="4"/>
        <v>0</v>
      </c>
    </row>
    <row r="52" spans="1:15" x14ac:dyDescent="0.35">
      <c r="A52" s="6" t="s">
        <v>107</v>
      </c>
      <c r="B52" s="6" t="s">
        <v>108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>
        <f t="shared" si="0"/>
        <v>0</v>
      </c>
      <c r="N52">
        <f t="shared" si="3"/>
        <v>0</v>
      </c>
      <c r="O52">
        <f t="shared" si="4"/>
        <v>0</v>
      </c>
    </row>
    <row r="53" spans="1:15" x14ac:dyDescent="0.35">
      <c r="A53" s="7" t="s">
        <v>109</v>
      </c>
      <c r="B53" s="6" t="s">
        <v>110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>
        <f t="shared" si="0"/>
        <v>0</v>
      </c>
      <c r="N53">
        <f t="shared" si="3"/>
        <v>0</v>
      </c>
      <c r="O53">
        <f t="shared" si="4"/>
        <v>0</v>
      </c>
    </row>
    <row r="54" spans="1:15" x14ac:dyDescent="0.35">
      <c r="A54" s="6" t="s">
        <v>111</v>
      </c>
      <c r="B54" s="6" t="s">
        <v>112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>
        <f t="shared" si="0"/>
        <v>0</v>
      </c>
      <c r="N54">
        <f t="shared" si="3"/>
        <v>0</v>
      </c>
      <c r="O54">
        <f t="shared" si="4"/>
        <v>0</v>
      </c>
    </row>
    <row r="55" spans="1:15" x14ac:dyDescent="0.35">
      <c r="A55" s="7" t="s">
        <v>113</v>
      </c>
      <c r="B55" s="6" t="s">
        <v>114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>
        <f t="shared" si="0"/>
        <v>0</v>
      </c>
      <c r="N55">
        <f t="shared" si="3"/>
        <v>0</v>
      </c>
      <c r="O55">
        <f t="shared" si="4"/>
        <v>0</v>
      </c>
    </row>
    <row r="56" spans="1:15" x14ac:dyDescent="0.35">
      <c r="A56" s="6" t="s">
        <v>115</v>
      </c>
      <c r="B56" s="6" t="s">
        <v>116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>
        <f t="shared" si="0"/>
        <v>0</v>
      </c>
      <c r="N56">
        <f t="shared" si="3"/>
        <v>0</v>
      </c>
      <c r="O56">
        <f t="shared" si="4"/>
        <v>0</v>
      </c>
    </row>
    <row r="57" spans="1:15" x14ac:dyDescent="0.35">
      <c r="A57" s="6" t="s">
        <v>117</v>
      </c>
      <c r="B57" s="6" t="s">
        <v>118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>
        <f t="shared" si="0"/>
        <v>0</v>
      </c>
      <c r="N57">
        <f t="shared" si="3"/>
        <v>0</v>
      </c>
      <c r="O57">
        <f t="shared" si="4"/>
        <v>0</v>
      </c>
    </row>
    <row r="58" spans="1:15" x14ac:dyDescent="0.35">
      <c r="A58" s="7" t="s">
        <v>119</v>
      </c>
      <c r="B58" s="6" t="s">
        <v>120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>
        <f t="shared" si="0"/>
        <v>0</v>
      </c>
      <c r="N58">
        <f t="shared" si="3"/>
        <v>0</v>
      </c>
      <c r="O58">
        <f t="shared" si="4"/>
        <v>0</v>
      </c>
    </row>
    <row r="59" spans="1:15" x14ac:dyDescent="0.35">
      <c r="A59" s="6" t="s">
        <v>121</v>
      </c>
      <c r="B59" s="6" t="s">
        <v>122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>
        <f t="shared" si="0"/>
        <v>0</v>
      </c>
      <c r="N59">
        <f t="shared" si="3"/>
        <v>0</v>
      </c>
      <c r="O59">
        <f t="shared" si="4"/>
        <v>0</v>
      </c>
    </row>
    <row r="60" spans="1:15" x14ac:dyDescent="0.35">
      <c r="A60" s="7" t="s">
        <v>123</v>
      </c>
      <c r="B60" s="6" t="s">
        <v>124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>
        <f t="shared" si="0"/>
        <v>0</v>
      </c>
      <c r="N60">
        <f t="shared" si="3"/>
        <v>0</v>
      </c>
      <c r="O60">
        <f t="shared" si="4"/>
        <v>0</v>
      </c>
    </row>
    <row r="61" spans="1:15" x14ac:dyDescent="0.35">
      <c r="A61" s="6" t="s">
        <v>125</v>
      </c>
      <c r="B61" s="6" t="s">
        <v>126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>
        <f t="shared" si="0"/>
        <v>0</v>
      </c>
      <c r="N61">
        <f t="shared" si="3"/>
        <v>0</v>
      </c>
      <c r="O61">
        <f t="shared" si="4"/>
        <v>0</v>
      </c>
    </row>
    <row r="62" spans="1:15" x14ac:dyDescent="0.35">
      <c r="A62" s="7" t="s">
        <v>127</v>
      </c>
      <c r="B62" s="6" t="s">
        <v>128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>
        <f t="shared" si="0"/>
        <v>0</v>
      </c>
      <c r="N62">
        <f t="shared" si="3"/>
        <v>0</v>
      </c>
      <c r="O62">
        <f t="shared" si="4"/>
        <v>0</v>
      </c>
    </row>
    <row r="63" spans="1:15" x14ac:dyDescent="0.35">
      <c r="A63" s="7" t="s">
        <v>129</v>
      </c>
      <c r="B63" s="6" t="s">
        <v>130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>
        <f t="shared" si="0"/>
        <v>0</v>
      </c>
      <c r="N63">
        <f t="shared" si="3"/>
        <v>0</v>
      </c>
      <c r="O63">
        <f t="shared" si="4"/>
        <v>0</v>
      </c>
    </row>
    <row r="64" spans="1:15" x14ac:dyDescent="0.35">
      <c r="A64" s="6" t="s">
        <v>131</v>
      </c>
      <c r="B64" s="6" t="s">
        <v>132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>
        <f t="shared" si="0"/>
        <v>0</v>
      </c>
      <c r="N64">
        <f t="shared" si="3"/>
        <v>0</v>
      </c>
      <c r="O64">
        <f t="shared" si="4"/>
        <v>0</v>
      </c>
    </row>
    <row r="65" spans="1:15" x14ac:dyDescent="0.35">
      <c r="A65" s="6" t="s">
        <v>133</v>
      </c>
      <c r="B65" s="6" t="s">
        <v>134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>
        <f t="shared" si="0"/>
        <v>0</v>
      </c>
      <c r="N65">
        <f t="shared" si="3"/>
        <v>0</v>
      </c>
      <c r="O65">
        <f t="shared" si="4"/>
        <v>0</v>
      </c>
    </row>
    <row r="66" spans="1:15" x14ac:dyDescent="0.35">
      <c r="A66" s="6" t="s">
        <v>135</v>
      </c>
      <c r="B66" s="6" t="s">
        <v>136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>
        <f t="shared" si="0"/>
        <v>0</v>
      </c>
      <c r="N66">
        <f t="shared" si="3"/>
        <v>0</v>
      </c>
      <c r="O66">
        <f t="shared" si="4"/>
        <v>0</v>
      </c>
    </row>
    <row r="67" spans="1:15" x14ac:dyDescent="0.35">
      <c r="A67" s="7" t="s">
        <v>137</v>
      </c>
      <c r="B67" s="6" t="s">
        <v>138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>
        <f t="shared" ref="M67:M130" si="5">COUNT(C67:L67)</f>
        <v>0</v>
      </c>
      <c r="N67">
        <f t="shared" si="3"/>
        <v>0</v>
      </c>
      <c r="O67">
        <f t="shared" si="4"/>
        <v>0</v>
      </c>
    </row>
    <row r="68" spans="1:15" x14ac:dyDescent="0.35">
      <c r="A68" s="7" t="s">
        <v>139</v>
      </c>
      <c r="B68" s="6" t="s">
        <v>140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>
        <f t="shared" si="5"/>
        <v>0</v>
      </c>
      <c r="N68">
        <f t="shared" si="3"/>
        <v>0</v>
      </c>
      <c r="O68">
        <f t="shared" si="4"/>
        <v>0</v>
      </c>
    </row>
    <row r="69" spans="1:15" x14ac:dyDescent="0.35">
      <c r="A69" s="7" t="s">
        <v>141</v>
      </c>
      <c r="B69" s="6" t="s">
        <v>142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>
        <f t="shared" si="5"/>
        <v>0</v>
      </c>
      <c r="N69">
        <f t="shared" si="3"/>
        <v>0</v>
      </c>
      <c r="O69">
        <f t="shared" si="4"/>
        <v>0</v>
      </c>
    </row>
    <row r="70" spans="1:15" x14ac:dyDescent="0.35">
      <c r="A70" s="6" t="s">
        <v>143</v>
      </c>
      <c r="B70" s="6" t="s">
        <v>144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>
        <f t="shared" si="5"/>
        <v>0</v>
      </c>
      <c r="N70">
        <f t="shared" si="3"/>
        <v>0</v>
      </c>
      <c r="O70">
        <f t="shared" si="4"/>
        <v>0</v>
      </c>
    </row>
    <row r="71" spans="1:15" x14ac:dyDescent="0.35">
      <c r="A71" s="7" t="s">
        <v>145</v>
      </c>
      <c r="B71" s="6" t="s">
        <v>146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>
        <f t="shared" si="5"/>
        <v>0</v>
      </c>
      <c r="N71">
        <f t="shared" si="3"/>
        <v>0</v>
      </c>
      <c r="O71">
        <f t="shared" si="4"/>
        <v>0</v>
      </c>
    </row>
    <row r="72" spans="1:15" x14ac:dyDescent="0.35">
      <c r="A72" s="7" t="s">
        <v>147</v>
      </c>
      <c r="B72" s="6" t="s">
        <v>148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>
        <f t="shared" si="5"/>
        <v>0</v>
      </c>
      <c r="N72">
        <f t="shared" si="3"/>
        <v>0</v>
      </c>
      <c r="O72">
        <f t="shared" si="4"/>
        <v>0</v>
      </c>
    </row>
    <row r="73" spans="1:15" x14ac:dyDescent="0.35">
      <c r="A73" s="7" t="s">
        <v>149</v>
      </c>
      <c r="B73" s="6" t="s">
        <v>150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>
        <f t="shared" si="5"/>
        <v>0</v>
      </c>
      <c r="N73">
        <f t="shared" si="3"/>
        <v>0</v>
      </c>
      <c r="O73">
        <f t="shared" si="4"/>
        <v>0</v>
      </c>
    </row>
    <row r="74" spans="1:15" x14ac:dyDescent="0.35">
      <c r="A74" s="6" t="s">
        <v>151</v>
      </c>
      <c r="B74" s="6" t="s">
        <v>152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>
        <f t="shared" si="5"/>
        <v>0</v>
      </c>
      <c r="N74">
        <f t="shared" si="3"/>
        <v>0</v>
      </c>
      <c r="O74">
        <f t="shared" si="4"/>
        <v>0</v>
      </c>
    </row>
    <row r="75" spans="1:15" x14ac:dyDescent="0.35">
      <c r="A75" s="7" t="s">
        <v>153</v>
      </c>
      <c r="B75" s="6" t="s">
        <v>154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>
        <f t="shared" si="5"/>
        <v>0</v>
      </c>
      <c r="N75">
        <f t="shared" si="3"/>
        <v>0</v>
      </c>
      <c r="O75">
        <f t="shared" si="4"/>
        <v>0</v>
      </c>
    </row>
    <row r="76" spans="1:15" x14ac:dyDescent="0.35">
      <c r="A76" s="7" t="s">
        <v>155</v>
      </c>
      <c r="B76" s="6" t="s">
        <v>156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>
        <f t="shared" si="5"/>
        <v>0</v>
      </c>
      <c r="N76">
        <f t="shared" si="3"/>
        <v>0</v>
      </c>
      <c r="O76">
        <f t="shared" si="4"/>
        <v>0</v>
      </c>
    </row>
    <row r="77" spans="1:15" x14ac:dyDescent="0.35">
      <c r="A77" s="6" t="s">
        <v>157</v>
      </c>
      <c r="B77" s="6" t="s">
        <v>158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>
        <f t="shared" si="5"/>
        <v>0</v>
      </c>
      <c r="N77">
        <f t="shared" si="3"/>
        <v>0</v>
      </c>
      <c r="O77">
        <f t="shared" si="4"/>
        <v>0</v>
      </c>
    </row>
    <row r="78" spans="1:15" x14ac:dyDescent="0.35">
      <c r="A78" s="7" t="s">
        <v>159</v>
      </c>
      <c r="B78" s="6" t="s">
        <v>160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>
        <f t="shared" si="5"/>
        <v>0</v>
      </c>
      <c r="N78">
        <f t="shared" si="3"/>
        <v>0</v>
      </c>
      <c r="O78">
        <f t="shared" si="4"/>
        <v>0</v>
      </c>
    </row>
    <row r="79" spans="1:15" x14ac:dyDescent="0.35">
      <c r="A79" s="7" t="s">
        <v>161</v>
      </c>
      <c r="B79" s="6" t="s">
        <v>162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>
        <f t="shared" si="5"/>
        <v>0</v>
      </c>
      <c r="N79">
        <f t="shared" si="3"/>
        <v>0</v>
      </c>
      <c r="O79">
        <f t="shared" si="4"/>
        <v>0</v>
      </c>
    </row>
    <row r="80" spans="1:15" x14ac:dyDescent="0.35">
      <c r="A80" s="6" t="s">
        <v>163</v>
      </c>
      <c r="B80" s="6" t="s">
        <v>164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>
        <f t="shared" si="5"/>
        <v>0</v>
      </c>
      <c r="N80">
        <f t="shared" si="3"/>
        <v>0</v>
      </c>
      <c r="O80">
        <f t="shared" si="4"/>
        <v>0</v>
      </c>
    </row>
    <row r="81" spans="1:15" x14ac:dyDescent="0.35">
      <c r="A81" s="7" t="s">
        <v>165</v>
      </c>
      <c r="B81" s="6" t="s">
        <v>166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>
        <f t="shared" si="5"/>
        <v>0</v>
      </c>
      <c r="N81">
        <f t="shared" si="3"/>
        <v>0</v>
      </c>
      <c r="O81">
        <f t="shared" si="4"/>
        <v>0</v>
      </c>
    </row>
    <row r="82" spans="1:15" x14ac:dyDescent="0.35">
      <c r="A82" s="6" t="s">
        <v>167</v>
      </c>
      <c r="B82" s="6" t="s">
        <v>168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>
        <f t="shared" si="5"/>
        <v>0</v>
      </c>
      <c r="N82">
        <f t="shared" si="3"/>
        <v>0</v>
      </c>
      <c r="O82">
        <f t="shared" si="4"/>
        <v>0</v>
      </c>
    </row>
    <row r="83" spans="1:15" x14ac:dyDescent="0.35">
      <c r="A83" s="7" t="s">
        <v>169</v>
      </c>
      <c r="B83" s="6" t="s">
        <v>170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>
        <f t="shared" si="5"/>
        <v>0</v>
      </c>
      <c r="N83">
        <f t="shared" si="3"/>
        <v>0</v>
      </c>
      <c r="O83">
        <f t="shared" si="4"/>
        <v>0</v>
      </c>
    </row>
    <row r="84" spans="1:15" x14ac:dyDescent="0.35">
      <c r="A84" s="7" t="s">
        <v>171</v>
      </c>
      <c r="B84" s="6" t="s">
        <v>172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>
        <f t="shared" si="5"/>
        <v>0</v>
      </c>
      <c r="N84">
        <f t="shared" si="3"/>
        <v>0</v>
      </c>
      <c r="O84">
        <f t="shared" si="4"/>
        <v>0</v>
      </c>
    </row>
    <row r="85" spans="1:15" x14ac:dyDescent="0.35">
      <c r="A85" s="7" t="s">
        <v>173</v>
      </c>
      <c r="B85" s="6" t="s">
        <v>174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>
        <f t="shared" si="5"/>
        <v>0</v>
      </c>
      <c r="N85">
        <f t="shared" si="3"/>
        <v>0</v>
      </c>
      <c r="O85">
        <f t="shared" si="4"/>
        <v>0</v>
      </c>
    </row>
    <row r="86" spans="1:15" x14ac:dyDescent="0.35">
      <c r="A86" s="6" t="s">
        <v>175</v>
      </c>
      <c r="B86" s="6" t="s">
        <v>176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>
        <f t="shared" si="5"/>
        <v>0</v>
      </c>
      <c r="N86">
        <f t="shared" si="3"/>
        <v>0</v>
      </c>
      <c r="O86">
        <f t="shared" si="4"/>
        <v>0</v>
      </c>
    </row>
    <row r="87" spans="1:15" x14ac:dyDescent="0.35">
      <c r="A87" s="7" t="s">
        <v>177</v>
      </c>
      <c r="B87" s="6" t="s">
        <v>178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>
        <f t="shared" si="5"/>
        <v>0</v>
      </c>
      <c r="N87">
        <f t="shared" si="3"/>
        <v>0</v>
      </c>
      <c r="O87">
        <f t="shared" si="4"/>
        <v>0</v>
      </c>
    </row>
    <row r="88" spans="1:15" x14ac:dyDescent="0.35">
      <c r="A88" s="6" t="s">
        <v>179</v>
      </c>
      <c r="B88" s="6" t="s">
        <v>180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>
        <f t="shared" si="5"/>
        <v>0</v>
      </c>
      <c r="N88">
        <f t="shared" si="3"/>
        <v>0</v>
      </c>
      <c r="O88">
        <f t="shared" si="4"/>
        <v>0</v>
      </c>
    </row>
    <row r="89" spans="1:15" x14ac:dyDescent="0.35">
      <c r="A89" s="7" t="s">
        <v>181</v>
      </c>
      <c r="B89" s="6" t="s">
        <v>182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>
        <f t="shared" si="5"/>
        <v>0</v>
      </c>
      <c r="N89">
        <f t="shared" si="3"/>
        <v>0</v>
      </c>
      <c r="O89">
        <f t="shared" si="4"/>
        <v>0</v>
      </c>
    </row>
    <row r="90" spans="1:15" x14ac:dyDescent="0.35">
      <c r="A90" s="6" t="s">
        <v>183</v>
      </c>
      <c r="B90" s="6" t="s">
        <v>184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>
        <f t="shared" si="5"/>
        <v>0</v>
      </c>
      <c r="N90">
        <f t="shared" si="3"/>
        <v>0</v>
      </c>
      <c r="O90">
        <f t="shared" si="4"/>
        <v>0</v>
      </c>
    </row>
    <row r="91" spans="1:15" x14ac:dyDescent="0.35">
      <c r="A91" s="6" t="s">
        <v>185</v>
      </c>
      <c r="B91" s="6" t="s">
        <v>186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>
        <f t="shared" si="5"/>
        <v>0</v>
      </c>
      <c r="N91">
        <f t="shared" si="3"/>
        <v>0</v>
      </c>
      <c r="O91">
        <f t="shared" si="4"/>
        <v>0</v>
      </c>
    </row>
    <row r="92" spans="1:15" x14ac:dyDescent="0.35">
      <c r="A92" s="6" t="s">
        <v>187</v>
      </c>
      <c r="B92" s="6" t="s">
        <v>188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>
        <f t="shared" si="5"/>
        <v>0</v>
      </c>
      <c r="N92">
        <f t="shared" si="3"/>
        <v>0</v>
      </c>
      <c r="O92">
        <f t="shared" si="4"/>
        <v>0</v>
      </c>
    </row>
    <row r="93" spans="1:15" x14ac:dyDescent="0.35">
      <c r="A93" s="7" t="s">
        <v>189</v>
      </c>
      <c r="B93" s="6" t="s">
        <v>190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>
        <f t="shared" si="5"/>
        <v>0</v>
      </c>
      <c r="N93">
        <f t="shared" si="3"/>
        <v>0</v>
      </c>
      <c r="O93">
        <f t="shared" si="4"/>
        <v>0</v>
      </c>
    </row>
    <row r="94" spans="1:15" x14ac:dyDescent="0.35">
      <c r="A94" s="6" t="s">
        <v>191</v>
      </c>
      <c r="B94" s="6" t="s">
        <v>192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>
        <f t="shared" si="5"/>
        <v>0</v>
      </c>
      <c r="N94">
        <f t="shared" si="3"/>
        <v>0</v>
      </c>
      <c r="O94">
        <f t="shared" si="4"/>
        <v>0</v>
      </c>
    </row>
    <row r="95" spans="1:15" x14ac:dyDescent="0.35">
      <c r="A95" s="7" t="s">
        <v>193</v>
      </c>
      <c r="B95" s="6" t="s">
        <v>194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>
        <f t="shared" si="5"/>
        <v>0</v>
      </c>
      <c r="N95">
        <f t="shared" si="3"/>
        <v>0</v>
      </c>
      <c r="O95">
        <f t="shared" si="4"/>
        <v>0</v>
      </c>
    </row>
    <row r="96" spans="1:15" x14ac:dyDescent="0.35">
      <c r="A96" s="7" t="s">
        <v>195</v>
      </c>
      <c r="B96" s="6" t="s">
        <v>196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>
        <f t="shared" si="5"/>
        <v>0</v>
      </c>
      <c r="N96">
        <f t="shared" si="3"/>
        <v>0</v>
      </c>
      <c r="O96">
        <f t="shared" si="4"/>
        <v>0</v>
      </c>
    </row>
    <row r="97" spans="1:15" x14ac:dyDescent="0.35">
      <c r="A97" s="7" t="s">
        <v>197</v>
      </c>
      <c r="B97" s="6" t="s">
        <v>198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>
        <f t="shared" si="5"/>
        <v>0</v>
      </c>
      <c r="N97">
        <f t="shared" si="3"/>
        <v>0</v>
      </c>
      <c r="O97">
        <f t="shared" si="4"/>
        <v>0</v>
      </c>
    </row>
    <row r="98" spans="1:15" x14ac:dyDescent="0.35">
      <c r="A98" s="6" t="s">
        <v>199</v>
      </c>
      <c r="B98" s="6" t="s">
        <v>200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>
        <f t="shared" si="5"/>
        <v>0</v>
      </c>
      <c r="N98">
        <f t="shared" si="3"/>
        <v>0</v>
      </c>
      <c r="O98">
        <f t="shared" si="4"/>
        <v>0</v>
      </c>
    </row>
    <row r="99" spans="1:15" x14ac:dyDescent="0.35">
      <c r="A99" s="7" t="s">
        <v>201</v>
      </c>
      <c r="B99" s="6" t="s">
        <v>202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>
        <f t="shared" si="5"/>
        <v>0</v>
      </c>
      <c r="N99">
        <f t="shared" si="3"/>
        <v>0</v>
      </c>
      <c r="O99">
        <f t="shared" si="4"/>
        <v>0</v>
      </c>
    </row>
    <row r="100" spans="1:15" x14ac:dyDescent="0.35">
      <c r="A100" s="6" t="s">
        <v>203</v>
      </c>
      <c r="B100" s="6" t="s">
        <v>204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>
        <f t="shared" si="5"/>
        <v>0</v>
      </c>
      <c r="N100">
        <f t="shared" si="3"/>
        <v>0</v>
      </c>
      <c r="O100">
        <f t="shared" si="4"/>
        <v>0</v>
      </c>
    </row>
    <row r="101" spans="1:15" x14ac:dyDescent="0.35">
      <c r="A101" s="6" t="s">
        <v>205</v>
      </c>
      <c r="B101" s="6" t="s">
        <v>206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>
        <f t="shared" si="5"/>
        <v>0</v>
      </c>
      <c r="N101">
        <f t="shared" si="3"/>
        <v>0</v>
      </c>
      <c r="O101">
        <f t="shared" si="4"/>
        <v>0</v>
      </c>
    </row>
    <row r="102" spans="1:15" x14ac:dyDescent="0.35">
      <c r="A102" s="6" t="s">
        <v>207</v>
      </c>
      <c r="B102" s="6" t="s">
        <v>208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>
        <f t="shared" si="5"/>
        <v>0</v>
      </c>
      <c r="N102">
        <f t="shared" si="3"/>
        <v>0</v>
      </c>
      <c r="O102">
        <f t="shared" si="4"/>
        <v>0</v>
      </c>
    </row>
    <row r="103" spans="1:15" x14ac:dyDescent="0.35">
      <c r="A103" s="7" t="s">
        <v>209</v>
      </c>
      <c r="B103" s="6" t="s">
        <v>210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>
        <f t="shared" si="5"/>
        <v>0</v>
      </c>
      <c r="N103">
        <f t="shared" si="3"/>
        <v>0</v>
      </c>
      <c r="O103">
        <f t="shared" si="4"/>
        <v>0</v>
      </c>
    </row>
    <row r="104" spans="1:15" x14ac:dyDescent="0.35">
      <c r="A104" s="7" t="s">
        <v>211</v>
      </c>
      <c r="B104" s="6" t="s">
        <v>212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>
        <f t="shared" si="5"/>
        <v>0</v>
      </c>
      <c r="N104">
        <f t="shared" si="3"/>
        <v>0</v>
      </c>
      <c r="O104">
        <f t="shared" si="4"/>
        <v>0</v>
      </c>
    </row>
    <row r="105" spans="1:15" x14ac:dyDescent="0.35">
      <c r="A105" s="7" t="s">
        <v>213</v>
      </c>
      <c r="B105" s="6" t="s">
        <v>214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>
        <f t="shared" si="5"/>
        <v>0</v>
      </c>
      <c r="N105">
        <f t="shared" si="3"/>
        <v>0</v>
      </c>
      <c r="O105">
        <f t="shared" si="4"/>
        <v>0</v>
      </c>
    </row>
    <row r="106" spans="1:15" x14ac:dyDescent="0.35">
      <c r="A106" s="6" t="s">
        <v>215</v>
      </c>
      <c r="B106" s="6" t="s">
        <v>216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>
        <f t="shared" si="5"/>
        <v>0</v>
      </c>
      <c r="N106">
        <f t="shared" si="3"/>
        <v>0</v>
      </c>
      <c r="O106">
        <f t="shared" si="4"/>
        <v>0</v>
      </c>
    </row>
    <row r="107" spans="1:15" x14ac:dyDescent="0.35">
      <c r="A107" s="7" t="s">
        <v>217</v>
      </c>
      <c r="B107" s="6" t="s">
        <v>218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>
        <f t="shared" si="5"/>
        <v>0</v>
      </c>
      <c r="N107">
        <f t="shared" si="3"/>
        <v>0</v>
      </c>
      <c r="O107">
        <f t="shared" si="4"/>
        <v>0</v>
      </c>
    </row>
    <row r="108" spans="1:15" x14ac:dyDescent="0.35">
      <c r="A108" s="7" t="s">
        <v>219</v>
      </c>
      <c r="B108" s="6" t="s">
        <v>220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>
        <f t="shared" si="5"/>
        <v>0</v>
      </c>
      <c r="N108">
        <f t="shared" si="3"/>
        <v>0</v>
      </c>
      <c r="O108">
        <f t="shared" si="4"/>
        <v>0</v>
      </c>
    </row>
    <row r="109" spans="1:15" x14ac:dyDescent="0.35">
      <c r="A109" s="7" t="s">
        <v>221</v>
      </c>
      <c r="B109" s="6" t="s">
        <v>222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>
        <f t="shared" si="5"/>
        <v>0</v>
      </c>
      <c r="N109">
        <f t="shared" si="3"/>
        <v>0</v>
      </c>
      <c r="O109">
        <f t="shared" si="4"/>
        <v>0</v>
      </c>
    </row>
    <row r="110" spans="1:15" x14ac:dyDescent="0.35">
      <c r="A110" s="6" t="s">
        <v>223</v>
      </c>
      <c r="B110" s="6" t="s">
        <v>224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>
        <f t="shared" si="5"/>
        <v>0</v>
      </c>
      <c r="N110">
        <f t="shared" si="3"/>
        <v>0</v>
      </c>
      <c r="O110">
        <f t="shared" si="4"/>
        <v>0</v>
      </c>
    </row>
    <row r="111" spans="1:15" x14ac:dyDescent="0.35">
      <c r="A111" s="6" t="s">
        <v>225</v>
      </c>
      <c r="B111" s="6" t="s">
        <v>226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>
        <f t="shared" si="5"/>
        <v>0</v>
      </c>
      <c r="N111">
        <f t="shared" si="3"/>
        <v>0</v>
      </c>
      <c r="O111">
        <f t="shared" si="4"/>
        <v>0</v>
      </c>
    </row>
    <row r="112" spans="1:15" x14ac:dyDescent="0.35">
      <c r="A112" s="7" t="s">
        <v>227</v>
      </c>
      <c r="B112" s="6" t="s">
        <v>228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>
        <f t="shared" si="5"/>
        <v>0</v>
      </c>
      <c r="N112">
        <f t="shared" si="3"/>
        <v>0</v>
      </c>
      <c r="O112">
        <f t="shared" si="4"/>
        <v>0</v>
      </c>
    </row>
    <row r="113" spans="1:15" x14ac:dyDescent="0.35">
      <c r="A113" s="6" t="s">
        <v>229</v>
      </c>
      <c r="B113" s="6" t="s">
        <v>230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>
        <f t="shared" si="5"/>
        <v>0</v>
      </c>
      <c r="N113">
        <f t="shared" ref="N113:N149" si="6">SUM(C113:L113)</f>
        <v>0</v>
      </c>
      <c r="O113">
        <f t="shared" ref="O113:O149" si="7">SUM(C113:H113)+(2*SUM(I113:L113))</f>
        <v>0</v>
      </c>
    </row>
    <row r="114" spans="1:15" x14ac:dyDescent="0.35">
      <c r="A114" s="7" t="s">
        <v>231</v>
      </c>
      <c r="B114" s="6" t="s">
        <v>232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>
        <f t="shared" si="5"/>
        <v>0</v>
      </c>
      <c r="N114">
        <f t="shared" si="6"/>
        <v>0</v>
      </c>
      <c r="O114">
        <f t="shared" si="7"/>
        <v>0</v>
      </c>
    </row>
    <row r="115" spans="1:15" x14ac:dyDescent="0.35">
      <c r="A115" s="6" t="s">
        <v>233</v>
      </c>
      <c r="B115" s="6" t="s">
        <v>234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>
        <f t="shared" si="5"/>
        <v>0</v>
      </c>
      <c r="N115">
        <f t="shared" si="6"/>
        <v>0</v>
      </c>
      <c r="O115">
        <f t="shared" si="7"/>
        <v>0</v>
      </c>
    </row>
    <row r="116" spans="1:15" x14ac:dyDescent="0.35">
      <c r="A116" s="6" t="s">
        <v>235</v>
      </c>
      <c r="B116" s="6" t="s">
        <v>236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>
        <f t="shared" si="5"/>
        <v>0</v>
      </c>
      <c r="N116">
        <f t="shared" si="6"/>
        <v>0</v>
      </c>
      <c r="O116">
        <f t="shared" si="7"/>
        <v>0</v>
      </c>
    </row>
    <row r="117" spans="1:15" x14ac:dyDescent="0.35">
      <c r="A117" s="8" t="s">
        <v>394</v>
      </c>
      <c r="B117" s="8" t="s">
        <v>395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>
        <f>COUNT(C117:L117)</f>
        <v>0</v>
      </c>
      <c r="N117">
        <f>SUM(C117:L117)</f>
        <v>0</v>
      </c>
      <c r="O117">
        <f>SUM(C117:H117)+(2*SUM(I117:L117))</f>
        <v>0</v>
      </c>
    </row>
    <row r="118" spans="1:15" x14ac:dyDescent="0.35">
      <c r="A118" s="6" t="s">
        <v>237</v>
      </c>
      <c r="B118" s="6" t="s">
        <v>238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>
        <f t="shared" si="5"/>
        <v>0</v>
      </c>
      <c r="N118">
        <f t="shared" si="6"/>
        <v>0</v>
      </c>
      <c r="O118">
        <f t="shared" si="7"/>
        <v>0</v>
      </c>
    </row>
    <row r="119" spans="1:15" x14ac:dyDescent="0.35">
      <c r="A119" s="7" t="s">
        <v>239</v>
      </c>
      <c r="B119" s="6" t="s">
        <v>240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>
        <f t="shared" si="5"/>
        <v>0</v>
      </c>
      <c r="N119">
        <f t="shared" si="6"/>
        <v>0</v>
      </c>
      <c r="O119">
        <f t="shared" si="7"/>
        <v>0</v>
      </c>
    </row>
    <row r="120" spans="1:15" x14ac:dyDescent="0.35">
      <c r="A120" s="6" t="s">
        <v>241</v>
      </c>
      <c r="B120" s="6" t="s">
        <v>242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>
        <f t="shared" si="5"/>
        <v>0</v>
      </c>
      <c r="N120">
        <f t="shared" si="6"/>
        <v>0</v>
      </c>
      <c r="O120">
        <f t="shared" si="7"/>
        <v>0</v>
      </c>
    </row>
    <row r="121" spans="1:15" x14ac:dyDescent="0.35">
      <c r="A121" s="6" t="s">
        <v>243</v>
      </c>
      <c r="B121" s="6" t="s">
        <v>244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>
        <f t="shared" si="5"/>
        <v>0</v>
      </c>
      <c r="N121">
        <f t="shared" si="6"/>
        <v>0</v>
      </c>
      <c r="O121">
        <f t="shared" si="7"/>
        <v>0</v>
      </c>
    </row>
    <row r="122" spans="1:15" x14ac:dyDescent="0.35">
      <c r="A122" s="7" t="s">
        <v>245</v>
      </c>
      <c r="B122" s="6" t="s">
        <v>246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>
        <f t="shared" si="5"/>
        <v>0</v>
      </c>
      <c r="N122">
        <f t="shared" si="6"/>
        <v>0</v>
      </c>
      <c r="O122">
        <f t="shared" si="7"/>
        <v>0</v>
      </c>
    </row>
    <row r="123" spans="1:15" x14ac:dyDescent="0.35">
      <c r="A123" s="6" t="s">
        <v>247</v>
      </c>
      <c r="B123" s="6" t="s">
        <v>248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>
        <f t="shared" si="5"/>
        <v>0</v>
      </c>
      <c r="N123">
        <f t="shared" si="6"/>
        <v>0</v>
      </c>
      <c r="O123">
        <f t="shared" si="7"/>
        <v>0</v>
      </c>
    </row>
    <row r="124" spans="1:15" x14ac:dyDescent="0.35">
      <c r="A124" s="6" t="s">
        <v>249</v>
      </c>
      <c r="B124" s="6" t="s">
        <v>250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>
        <f t="shared" si="5"/>
        <v>0</v>
      </c>
      <c r="N124">
        <f t="shared" si="6"/>
        <v>0</v>
      </c>
      <c r="O124">
        <f t="shared" si="7"/>
        <v>0</v>
      </c>
    </row>
    <row r="125" spans="1:15" x14ac:dyDescent="0.35">
      <c r="A125" s="7" t="s">
        <v>251</v>
      </c>
      <c r="B125" s="6" t="s">
        <v>252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>
        <f t="shared" si="5"/>
        <v>0</v>
      </c>
      <c r="N125">
        <f t="shared" si="6"/>
        <v>0</v>
      </c>
      <c r="O125">
        <f t="shared" si="7"/>
        <v>0</v>
      </c>
    </row>
    <row r="126" spans="1:15" x14ac:dyDescent="0.35">
      <c r="A126" s="6" t="s">
        <v>253</v>
      </c>
      <c r="B126" s="6" t="s">
        <v>254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>
        <f t="shared" si="5"/>
        <v>0</v>
      </c>
      <c r="N126">
        <f t="shared" si="6"/>
        <v>0</v>
      </c>
      <c r="O126">
        <f t="shared" si="7"/>
        <v>0</v>
      </c>
    </row>
    <row r="127" spans="1:15" x14ac:dyDescent="0.35">
      <c r="A127" s="7" t="s">
        <v>255</v>
      </c>
      <c r="B127" s="6" t="s">
        <v>256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>
        <f t="shared" si="5"/>
        <v>0</v>
      </c>
      <c r="N127">
        <f t="shared" si="6"/>
        <v>0</v>
      </c>
      <c r="O127">
        <f t="shared" si="7"/>
        <v>0</v>
      </c>
    </row>
    <row r="128" spans="1:15" x14ac:dyDescent="0.35">
      <c r="A128" s="7" t="s">
        <v>257</v>
      </c>
      <c r="B128" s="6" t="s">
        <v>258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>
        <f t="shared" si="5"/>
        <v>0</v>
      </c>
      <c r="N128">
        <f t="shared" si="6"/>
        <v>0</v>
      </c>
      <c r="O128">
        <f t="shared" si="7"/>
        <v>0</v>
      </c>
    </row>
    <row r="129" spans="1:15" x14ac:dyDescent="0.35">
      <c r="A129" s="6" t="s">
        <v>259</v>
      </c>
      <c r="B129" s="6" t="s">
        <v>260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>
        <f t="shared" si="5"/>
        <v>0</v>
      </c>
      <c r="N129">
        <f t="shared" si="6"/>
        <v>0</v>
      </c>
      <c r="O129">
        <f t="shared" si="7"/>
        <v>0</v>
      </c>
    </row>
    <row r="130" spans="1:15" x14ac:dyDescent="0.35">
      <c r="A130" s="6" t="s">
        <v>261</v>
      </c>
      <c r="B130" s="6" t="s">
        <v>262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>
        <f t="shared" si="5"/>
        <v>0</v>
      </c>
      <c r="N130">
        <f t="shared" si="6"/>
        <v>0</v>
      </c>
      <c r="O130">
        <f t="shared" si="7"/>
        <v>0</v>
      </c>
    </row>
    <row r="131" spans="1:15" x14ac:dyDescent="0.35">
      <c r="A131" s="6" t="s">
        <v>263</v>
      </c>
      <c r="B131" s="6" t="s">
        <v>264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>
        <f t="shared" ref="M131:M149" si="8">COUNT(C131:L131)</f>
        <v>0</v>
      </c>
      <c r="N131">
        <f t="shared" si="6"/>
        <v>0</v>
      </c>
      <c r="O131">
        <f t="shared" si="7"/>
        <v>0</v>
      </c>
    </row>
    <row r="132" spans="1:15" x14ac:dyDescent="0.35">
      <c r="A132" s="10" t="s">
        <v>265</v>
      </c>
      <c r="B132" s="10" t="s">
        <v>266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>
        <f t="shared" si="8"/>
        <v>0</v>
      </c>
      <c r="N132">
        <f t="shared" si="6"/>
        <v>0</v>
      </c>
      <c r="O132">
        <f t="shared" si="7"/>
        <v>0</v>
      </c>
    </row>
    <row r="133" spans="1:15" x14ac:dyDescent="0.35">
      <c r="A133" s="7" t="s">
        <v>267</v>
      </c>
      <c r="B133" s="6" t="s">
        <v>268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>
        <f t="shared" si="8"/>
        <v>0</v>
      </c>
      <c r="N133">
        <f t="shared" si="6"/>
        <v>0</v>
      </c>
      <c r="O133">
        <f t="shared" si="7"/>
        <v>0</v>
      </c>
    </row>
    <row r="134" spans="1:15" x14ac:dyDescent="0.35">
      <c r="A134" s="6" t="s">
        <v>269</v>
      </c>
      <c r="B134" s="6" t="s">
        <v>270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>
        <f t="shared" si="8"/>
        <v>0</v>
      </c>
      <c r="N134">
        <f t="shared" si="6"/>
        <v>0</v>
      </c>
      <c r="O134">
        <f t="shared" si="7"/>
        <v>0</v>
      </c>
    </row>
    <row r="135" spans="1:15" x14ac:dyDescent="0.35">
      <c r="A135" s="7" t="s">
        <v>271</v>
      </c>
      <c r="B135" s="6" t="s">
        <v>272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>
        <f t="shared" si="8"/>
        <v>0</v>
      </c>
      <c r="N135">
        <f t="shared" si="6"/>
        <v>0</v>
      </c>
      <c r="O135">
        <f t="shared" si="7"/>
        <v>0</v>
      </c>
    </row>
    <row r="136" spans="1:15" x14ac:dyDescent="0.35">
      <c r="A136" s="6" t="s">
        <v>273</v>
      </c>
      <c r="B136" s="6" t="s">
        <v>274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>
        <f t="shared" si="8"/>
        <v>0</v>
      </c>
      <c r="N136">
        <f t="shared" si="6"/>
        <v>0</v>
      </c>
      <c r="O136">
        <f t="shared" si="7"/>
        <v>0</v>
      </c>
    </row>
    <row r="137" spans="1:15" x14ac:dyDescent="0.35">
      <c r="A137" s="6" t="s">
        <v>275</v>
      </c>
      <c r="B137" s="6" t="s">
        <v>276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>
        <f t="shared" si="8"/>
        <v>0</v>
      </c>
      <c r="N137">
        <f t="shared" si="6"/>
        <v>0</v>
      </c>
      <c r="O137">
        <f t="shared" si="7"/>
        <v>0</v>
      </c>
    </row>
    <row r="138" spans="1:15" x14ac:dyDescent="0.35">
      <c r="A138" s="6" t="s">
        <v>277</v>
      </c>
      <c r="B138" s="6" t="s">
        <v>278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>
        <f t="shared" si="8"/>
        <v>0</v>
      </c>
      <c r="N138">
        <f t="shared" si="6"/>
        <v>0</v>
      </c>
      <c r="O138">
        <f t="shared" si="7"/>
        <v>0</v>
      </c>
    </row>
    <row r="139" spans="1:15" x14ac:dyDescent="0.35">
      <c r="A139" s="6" t="s">
        <v>279</v>
      </c>
      <c r="B139" s="6" t="s">
        <v>280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>
        <f t="shared" si="8"/>
        <v>0</v>
      </c>
      <c r="N139">
        <f t="shared" si="6"/>
        <v>0</v>
      </c>
      <c r="O139">
        <f t="shared" si="7"/>
        <v>0</v>
      </c>
    </row>
    <row r="140" spans="1:15" x14ac:dyDescent="0.35">
      <c r="A140" s="6" t="s">
        <v>281</v>
      </c>
      <c r="B140" s="6" t="s">
        <v>282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>
        <f t="shared" si="8"/>
        <v>0</v>
      </c>
      <c r="N140">
        <f t="shared" si="6"/>
        <v>0</v>
      </c>
      <c r="O140">
        <f t="shared" si="7"/>
        <v>0</v>
      </c>
    </row>
    <row r="141" spans="1:15" x14ac:dyDescent="0.35">
      <c r="A141" s="7" t="s">
        <v>283</v>
      </c>
      <c r="B141" s="6" t="s">
        <v>284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>
        <f t="shared" si="8"/>
        <v>0</v>
      </c>
      <c r="N141">
        <f t="shared" si="6"/>
        <v>0</v>
      </c>
      <c r="O141">
        <f t="shared" si="7"/>
        <v>0</v>
      </c>
    </row>
    <row r="142" spans="1:15" x14ac:dyDescent="0.35">
      <c r="A142" s="6" t="s">
        <v>285</v>
      </c>
      <c r="B142" s="6" t="s">
        <v>286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>
        <f t="shared" si="8"/>
        <v>0</v>
      </c>
      <c r="N142">
        <f t="shared" si="6"/>
        <v>0</v>
      </c>
      <c r="O142">
        <f t="shared" si="7"/>
        <v>0</v>
      </c>
    </row>
    <row r="143" spans="1:15" x14ac:dyDescent="0.35">
      <c r="A143" s="6" t="s">
        <v>287</v>
      </c>
      <c r="B143" s="6" t="s">
        <v>288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>
        <f t="shared" si="8"/>
        <v>0</v>
      </c>
      <c r="N143">
        <f t="shared" si="6"/>
        <v>0</v>
      </c>
      <c r="O143">
        <f t="shared" si="7"/>
        <v>0</v>
      </c>
    </row>
    <row r="144" spans="1:15" x14ac:dyDescent="0.35">
      <c r="A144" s="6" t="s">
        <v>289</v>
      </c>
      <c r="B144" s="6" t="s">
        <v>290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>
        <f t="shared" si="8"/>
        <v>0</v>
      </c>
      <c r="N144">
        <f t="shared" si="6"/>
        <v>0</v>
      </c>
      <c r="O144">
        <f t="shared" si="7"/>
        <v>0</v>
      </c>
    </row>
    <row r="145" spans="1:15" x14ac:dyDescent="0.35">
      <c r="A145" s="7" t="s">
        <v>291</v>
      </c>
      <c r="B145" s="6" t="s">
        <v>292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>
        <f t="shared" si="8"/>
        <v>0</v>
      </c>
      <c r="N145">
        <f t="shared" si="6"/>
        <v>0</v>
      </c>
      <c r="O145">
        <f t="shared" si="7"/>
        <v>0</v>
      </c>
    </row>
    <row r="146" spans="1:15" x14ac:dyDescent="0.35">
      <c r="A146" s="6" t="s">
        <v>293</v>
      </c>
      <c r="B146" s="6" t="s">
        <v>294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>
        <f t="shared" si="8"/>
        <v>0</v>
      </c>
      <c r="N146">
        <f t="shared" si="6"/>
        <v>0</v>
      </c>
      <c r="O146">
        <f t="shared" si="7"/>
        <v>0</v>
      </c>
    </row>
    <row r="147" spans="1:15" x14ac:dyDescent="0.35">
      <c r="A147" s="7" t="s">
        <v>295</v>
      </c>
      <c r="B147" s="6" t="s">
        <v>296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>
        <f t="shared" si="8"/>
        <v>0</v>
      </c>
      <c r="N147">
        <f t="shared" si="6"/>
        <v>0</v>
      </c>
      <c r="O147">
        <f t="shared" si="7"/>
        <v>0</v>
      </c>
    </row>
    <row r="148" spans="1:15" x14ac:dyDescent="0.35">
      <c r="A148" s="7" t="s">
        <v>297</v>
      </c>
      <c r="B148" s="6" t="s">
        <v>298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>
        <f t="shared" si="8"/>
        <v>0</v>
      </c>
      <c r="N148">
        <f t="shared" si="6"/>
        <v>0</v>
      </c>
      <c r="O148">
        <f t="shared" si="7"/>
        <v>0</v>
      </c>
    </row>
    <row r="149" spans="1:15" x14ac:dyDescent="0.35">
      <c r="A149" s="7" t="s">
        <v>299</v>
      </c>
      <c r="B149" s="6" t="s">
        <v>300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>
        <f t="shared" si="8"/>
        <v>0</v>
      </c>
      <c r="N149">
        <f t="shared" si="6"/>
        <v>0</v>
      </c>
      <c r="O149">
        <f t="shared" si="7"/>
        <v>0</v>
      </c>
    </row>
    <row r="150" spans="1:15" x14ac:dyDescent="0.35">
      <c r="A150" s="6" t="s">
        <v>487</v>
      </c>
      <c r="B150" s="6" t="s">
        <v>467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x14ac:dyDescent="0.35">
      <c r="A151" s="6" t="s">
        <v>488</v>
      </c>
      <c r="B151" s="6" t="s">
        <v>467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3" spans="1:15" x14ac:dyDescent="0.35">
      <c r="A153" s="51" t="s">
        <v>301</v>
      </c>
      <c r="B153" s="51"/>
    </row>
    <row r="154" spans="1:15" x14ac:dyDescent="0.35">
      <c r="A154" s="9" t="s">
        <v>304</v>
      </c>
      <c r="B154" s="9" t="s">
        <v>305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>
        <f t="shared" ref="M154:M213" si="9">COUNT(C154:L154)</f>
        <v>0</v>
      </c>
      <c r="N154">
        <f t="shared" ref="N154" si="10">SUM(C154:L154)</f>
        <v>0</v>
      </c>
      <c r="O154">
        <f t="shared" ref="O154" si="11">SUM(C154:H154)+(2*SUM(I154:L154))</f>
        <v>0</v>
      </c>
    </row>
    <row r="155" spans="1:15" x14ac:dyDescent="0.35">
      <c r="A155" s="9" t="s">
        <v>306</v>
      </c>
      <c r="B155" s="9" t="s">
        <v>307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>
        <f t="shared" si="9"/>
        <v>0</v>
      </c>
      <c r="N155">
        <f t="shared" ref="N155:N185" si="12">SUM(C155:L155)</f>
        <v>0</v>
      </c>
      <c r="O155">
        <f t="shared" ref="O155:O185" si="13">SUM(C155:H155)+(2*SUM(I155:L155))</f>
        <v>0</v>
      </c>
    </row>
    <row r="156" spans="1:15" x14ac:dyDescent="0.35">
      <c r="A156" s="9" t="s">
        <v>308</v>
      </c>
      <c r="B156" s="9" t="s">
        <v>309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>
        <f t="shared" si="9"/>
        <v>0</v>
      </c>
      <c r="N156">
        <f t="shared" si="12"/>
        <v>0</v>
      </c>
      <c r="O156">
        <f t="shared" si="13"/>
        <v>0</v>
      </c>
    </row>
    <row r="157" spans="1:15" x14ac:dyDescent="0.35">
      <c r="A157" s="9" t="s">
        <v>310</v>
      </c>
      <c r="B157" s="9" t="s">
        <v>311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>
        <f t="shared" si="9"/>
        <v>0</v>
      </c>
      <c r="N157">
        <f t="shared" si="12"/>
        <v>0</v>
      </c>
      <c r="O157">
        <f t="shared" si="13"/>
        <v>0</v>
      </c>
    </row>
    <row r="158" spans="1:15" x14ac:dyDescent="0.35">
      <c r="A158" s="9" t="s">
        <v>312</v>
      </c>
      <c r="B158" s="9" t="s">
        <v>313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>
        <f t="shared" si="9"/>
        <v>0</v>
      </c>
      <c r="N158">
        <f t="shared" si="12"/>
        <v>0</v>
      </c>
      <c r="O158">
        <f t="shared" si="13"/>
        <v>0</v>
      </c>
    </row>
    <row r="159" spans="1:15" x14ac:dyDescent="0.35">
      <c r="A159" s="9" t="s">
        <v>314</v>
      </c>
      <c r="B159" s="9" t="s">
        <v>315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>
        <f t="shared" si="9"/>
        <v>0</v>
      </c>
      <c r="N159">
        <f t="shared" si="12"/>
        <v>0</v>
      </c>
      <c r="O159">
        <f t="shared" si="13"/>
        <v>0</v>
      </c>
    </row>
    <row r="160" spans="1:15" x14ac:dyDescent="0.35">
      <c r="A160" s="9" t="s">
        <v>318</v>
      </c>
      <c r="B160" s="9" t="s">
        <v>319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>
        <f t="shared" si="9"/>
        <v>0</v>
      </c>
      <c r="N160">
        <f t="shared" si="12"/>
        <v>0</v>
      </c>
      <c r="O160">
        <f t="shared" si="13"/>
        <v>0</v>
      </c>
    </row>
    <row r="161" spans="1:15" x14ac:dyDescent="0.35">
      <c r="A161" s="9" t="s">
        <v>320</v>
      </c>
      <c r="B161" s="9" t="s">
        <v>321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>
        <f t="shared" si="9"/>
        <v>0</v>
      </c>
      <c r="N161">
        <f t="shared" si="12"/>
        <v>0</v>
      </c>
      <c r="O161">
        <f t="shared" si="13"/>
        <v>0</v>
      </c>
    </row>
    <row r="162" spans="1:15" x14ac:dyDescent="0.35">
      <c r="A162" s="9" t="s">
        <v>322</v>
      </c>
      <c r="B162" s="9" t="s">
        <v>323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>
        <f t="shared" si="9"/>
        <v>0</v>
      </c>
      <c r="N162">
        <f t="shared" si="12"/>
        <v>0</v>
      </c>
      <c r="O162">
        <f t="shared" si="13"/>
        <v>0</v>
      </c>
    </row>
    <row r="163" spans="1:15" x14ac:dyDescent="0.35">
      <c r="A163" s="9" t="s">
        <v>324</v>
      </c>
      <c r="B163" s="9" t="s">
        <v>325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>
        <f t="shared" si="9"/>
        <v>0</v>
      </c>
      <c r="N163">
        <f t="shared" si="12"/>
        <v>0</v>
      </c>
      <c r="O163">
        <f t="shared" si="13"/>
        <v>0</v>
      </c>
    </row>
    <row r="164" spans="1:15" x14ac:dyDescent="0.35">
      <c r="A164" s="9" t="s">
        <v>326</v>
      </c>
      <c r="B164" s="9" t="s">
        <v>327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>
        <f t="shared" si="9"/>
        <v>0</v>
      </c>
      <c r="N164">
        <f t="shared" si="12"/>
        <v>0</v>
      </c>
      <c r="O164">
        <f t="shared" si="13"/>
        <v>0</v>
      </c>
    </row>
    <row r="165" spans="1:15" x14ac:dyDescent="0.35">
      <c r="A165" s="9" t="s">
        <v>328</v>
      </c>
      <c r="B165" s="9" t="s">
        <v>329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>
        <f t="shared" si="9"/>
        <v>0</v>
      </c>
      <c r="N165">
        <f t="shared" si="12"/>
        <v>0</v>
      </c>
      <c r="O165">
        <f t="shared" si="13"/>
        <v>0</v>
      </c>
    </row>
    <row r="166" spans="1:15" x14ac:dyDescent="0.35">
      <c r="A166" s="9" t="s">
        <v>330</v>
      </c>
      <c r="B166" s="9" t="s">
        <v>331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>
        <f t="shared" si="9"/>
        <v>0</v>
      </c>
      <c r="N166">
        <f t="shared" si="12"/>
        <v>0</v>
      </c>
      <c r="O166">
        <f t="shared" si="13"/>
        <v>0</v>
      </c>
    </row>
    <row r="167" spans="1:15" x14ac:dyDescent="0.35">
      <c r="A167" s="9" t="s">
        <v>332</v>
      </c>
      <c r="B167" s="9" t="s">
        <v>333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>
        <f t="shared" si="9"/>
        <v>0</v>
      </c>
      <c r="N167">
        <f t="shared" si="12"/>
        <v>0</v>
      </c>
      <c r="O167">
        <f t="shared" si="13"/>
        <v>0</v>
      </c>
    </row>
    <row r="168" spans="1:15" x14ac:dyDescent="0.35">
      <c r="A168" s="9" t="s">
        <v>334</v>
      </c>
      <c r="B168" s="9" t="s">
        <v>335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>
        <f t="shared" si="9"/>
        <v>0</v>
      </c>
      <c r="N168">
        <f t="shared" si="12"/>
        <v>0</v>
      </c>
      <c r="O168">
        <f t="shared" si="13"/>
        <v>0</v>
      </c>
    </row>
    <row r="169" spans="1:15" x14ac:dyDescent="0.35">
      <c r="A169" s="9" t="s">
        <v>336</v>
      </c>
      <c r="B169" s="9" t="s">
        <v>337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>
        <f t="shared" si="9"/>
        <v>0</v>
      </c>
      <c r="N169">
        <f t="shared" si="12"/>
        <v>0</v>
      </c>
      <c r="O169">
        <f t="shared" si="13"/>
        <v>0</v>
      </c>
    </row>
    <row r="170" spans="1:15" x14ac:dyDescent="0.35">
      <c r="A170" s="9" t="s">
        <v>338</v>
      </c>
      <c r="B170" s="9" t="s">
        <v>339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>
        <f t="shared" si="9"/>
        <v>0</v>
      </c>
      <c r="N170">
        <f t="shared" si="12"/>
        <v>0</v>
      </c>
      <c r="O170">
        <f t="shared" si="13"/>
        <v>0</v>
      </c>
    </row>
    <row r="171" spans="1:15" x14ac:dyDescent="0.35">
      <c r="A171" s="9" t="s">
        <v>340</v>
      </c>
      <c r="B171" s="9" t="s">
        <v>341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>
        <f t="shared" si="9"/>
        <v>0</v>
      </c>
      <c r="N171">
        <f t="shared" si="12"/>
        <v>0</v>
      </c>
      <c r="O171">
        <f t="shared" si="13"/>
        <v>0</v>
      </c>
    </row>
    <row r="172" spans="1:15" x14ac:dyDescent="0.35">
      <c r="A172" s="9" t="s">
        <v>342</v>
      </c>
      <c r="B172" s="9" t="s">
        <v>343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>
        <f t="shared" si="9"/>
        <v>0</v>
      </c>
      <c r="N172">
        <f t="shared" si="12"/>
        <v>0</v>
      </c>
      <c r="O172">
        <f t="shared" si="13"/>
        <v>0</v>
      </c>
    </row>
    <row r="173" spans="1:15" x14ac:dyDescent="0.35">
      <c r="A173" s="9" t="s">
        <v>344</v>
      </c>
      <c r="B173" s="9" t="s">
        <v>345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>
        <f t="shared" si="9"/>
        <v>0</v>
      </c>
      <c r="N173">
        <f t="shared" si="12"/>
        <v>0</v>
      </c>
      <c r="O173">
        <f t="shared" si="13"/>
        <v>0</v>
      </c>
    </row>
    <row r="174" spans="1:15" x14ac:dyDescent="0.35">
      <c r="A174" s="9" t="s">
        <v>346</v>
      </c>
      <c r="B174" s="9" t="s">
        <v>347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>
        <f t="shared" si="9"/>
        <v>0</v>
      </c>
      <c r="N174">
        <f t="shared" si="12"/>
        <v>0</v>
      </c>
      <c r="O174">
        <f t="shared" si="13"/>
        <v>0</v>
      </c>
    </row>
    <row r="175" spans="1:15" x14ac:dyDescent="0.35">
      <c r="A175" s="9" t="s">
        <v>348</v>
      </c>
      <c r="B175" s="9" t="s">
        <v>349</v>
      </c>
      <c r="C175" s="6"/>
      <c r="D175" s="6"/>
      <c r="E175" s="6">
        <v>0</v>
      </c>
      <c r="F175" s="6"/>
      <c r="G175" s="6"/>
      <c r="H175" s="6"/>
      <c r="I175" s="6"/>
      <c r="J175" s="6"/>
      <c r="K175" s="6"/>
      <c r="L175" s="6"/>
      <c r="M175">
        <f t="shared" si="9"/>
        <v>1</v>
      </c>
      <c r="N175">
        <f t="shared" si="12"/>
        <v>0</v>
      </c>
      <c r="O175">
        <f t="shared" si="13"/>
        <v>0</v>
      </c>
    </row>
    <row r="176" spans="1:15" x14ac:dyDescent="0.35">
      <c r="A176" s="9" t="s">
        <v>350</v>
      </c>
      <c r="B176" s="9" t="s">
        <v>351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>
        <f t="shared" si="9"/>
        <v>0</v>
      </c>
      <c r="N176">
        <f t="shared" si="12"/>
        <v>0</v>
      </c>
      <c r="O176">
        <f t="shared" si="13"/>
        <v>0</v>
      </c>
    </row>
    <row r="177" spans="1:15" x14ac:dyDescent="0.35">
      <c r="A177" s="9" t="s">
        <v>352</v>
      </c>
      <c r="B177" s="9" t="s">
        <v>353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>
        <f t="shared" si="9"/>
        <v>0</v>
      </c>
      <c r="N177">
        <f t="shared" si="12"/>
        <v>0</v>
      </c>
      <c r="O177">
        <f t="shared" si="13"/>
        <v>0</v>
      </c>
    </row>
    <row r="178" spans="1:15" x14ac:dyDescent="0.35">
      <c r="A178" s="9" t="s">
        <v>354</v>
      </c>
      <c r="B178" s="9" t="s">
        <v>355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>
        <f t="shared" si="9"/>
        <v>0</v>
      </c>
      <c r="N178">
        <f t="shared" si="12"/>
        <v>0</v>
      </c>
      <c r="O178">
        <f t="shared" si="13"/>
        <v>0</v>
      </c>
    </row>
    <row r="179" spans="1:15" x14ac:dyDescent="0.35">
      <c r="A179" s="9" t="s">
        <v>356</v>
      </c>
      <c r="B179" s="9" t="s">
        <v>357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>
        <f t="shared" si="9"/>
        <v>0</v>
      </c>
      <c r="N179">
        <f t="shared" si="12"/>
        <v>0</v>
      </c>
      <c r="O179">
        <f t="shared" si="13"/>
        <v>0</v>
      </c>
    </row>
    <row r="180" spans="1:15" x14ac:dyDescent="0.35">
      <c r="A180" s="9" t="s">
        <v>358</v>
      </c>
      <c r="B180" s="9" t="s">
        <v>359</v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>
        <f t="shared" si="9"/>
        <v>0</v>
      </c>
      <c r="N180">
        <f t="shared" si="12"/>
        <v>0</v>
      </c>
      <c r="O180">
        <f t="shared" si="13"/>
        <v>0</v>
      </c>
    </row>
    <row r="181" spans="1:15" x14ac:dyDescent="0.35">
      <c r="A181" s="9" t="s">
        <v>360</v>
      </c>
      <c r="B181" s="9" t="s">
        <v>361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>
        <f t="shared" si="9"/>
        <v>0</v>
      </c>
      <c r="N181">
        <f t="shared" si="12"/>
        <v>0</v>
      </c>
      <c r="O181">
        <f t="shared" si="13"/>
        <v>0</v>
      </c>
    </row>
    <row r="182" spans="1:15" x14ac:dyDescent="0.35">
      <c r="A182" s="9" t="s">
        <v>362</v>
      </c>
      <c r="B182" s="9" t="s">
        <v>363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>
        <f t="shared" si="9"/>
        <v>0</v>
      </c>
      <c r="N182">
        <f t="shared" si="12"/>
        <v>0</v>
      </c>
      <c r="O182">
        <f t="shared" si="13"/>
        <v>0</v>
      </c>
    </row>
    <row r="183" spans="1:15" x14ac:dyDescent="0.35">
      <c r="A183" s="9" t="s">
        <v>364</v>
      </c>
      <c r="B183" s="9" t="s">
        <v>365</v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>
        <f t="shared" si="9"/>
        <v>0</v>
      </c>
      <c r="N183">
        <f t="shared" si="12"/>
        <v>0</v>
      </c>
      <c r="O183">
        <f t="shared" si="13"/>
        <v>0</v>
      </c>
    </row>
    <row r="184" spans="1:15" x14ac:dyDescent="0.35">
      <c r="A184" s="9" t="s">
        <v>366</v>
      </c>
      <c r="B184" s="9" t="s">
        <v>367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  <c r="M184">
        <f t="shared" si="9"/>
        <v>0</v>
      </c>
      <c r="N184">
        <f t="shared" si="12"/>
        <v>0</v>
      </c>
      <c r="O184">
        <f t="shared" si="13"/>
        <v>0</v>
      </c>
    </row>
    <row r="185" spans="1:15" x14ac:dyDescent="0.35">
      <c r="A185" s="9" t="s">
        <v>368</v>
      </c>
      <c r="B185" s="9" t="s">
        <v>369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>
        <f t="shared" si="9"/>
        <v>0</v>
      </c>
      <c r="N185">
        <f t="shared" si="12"/>
        <v>0</v>
      </c>
      <c r="O185">
        <f t="shared" si="13"/>
        <v>0</v>
      </c>
    </row>
    <row r="186" spans="1:15" x14ac:dyDescent="0.35">
      <c r="A186" s="9" t="s">
        <v>370</v>
      </c>
      <c r="B186" s="9" t="s">
        <v>371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>
        <f t="shared" si="9"/>
        <v>0</v>
      </c>
      <c r="N186">
        <f t="shared" ref="N186:N213" si="14">SUM(C186:L186)</f>
        <v>0</v>
      </c>
      <c r="O186">
        <f t="shared" ref="O186:O213" si="15">SUM(C186:H186)+(2*SUM(I186:L186))</f>
        <v>0</v>
      </c>
    </row>
    <row r="187" spans="1:15" x14ac:dyDescent="0.35">
      <c r="A187" s="9" t="s">
        <v>372</v>
      </c>
      <c r="B187" s="9" t="s">
        <v>373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>
        <f t="shared" si="9"/>
        <v>0</v>
      </c>
      <c r="N187">
        <f t="shared" si="14"/>
        <v>0</v>
      </c>
      <c r="O187">
        <f t="shared" si="15"/>
        <v>0</v>
      </c>
    </row>
    <row r="188" spans="1:15" x14ac:dyDescent="0.35">
      <c r="A188" s="9" t="s">
        <v>374</v>
      </c>
      <c r="B188" s="9" t="s">
        <v>375</v>
      </c>
      <c r="C188" s="6"/>
      <c r="D188" s="6"/>
      <c r="E188" s="6"/>
      <c r="F188" s="6"/>
      <c r="G188" s="6"/>
      <c r="H188" s="6"/>
      <c r="I188" s="6"/>
      <c r="J188" s="6"/>
      <c r="K188" s="6"/>
      <c r="L188" s="6"/>
      <c r="M188">
        <f t="shared" si="9"/>
        <v>0</v>
      </c>
      <c r="N188">
        <f t="shared" si="14"/>
        <v>0</v>
      </c>
      <c r="O188">
        <f t="shared" si="15"/>
        <v>0</v>
      </c>
    </row>
    <row r="189" spans="1:15" x14ac:dyDescent="0.35">
      <c r="A189" s="9" t="s">
        <v>376</v>
      </c>
      <c r="B189" s="9" t="s">
        <v>377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>
        <f t="shared" si="9"/>
        <v>0</v>
      </c>
      <c r="N189">
        <f t="shared" si="14"/>
        <v>0</v>
      </c>
      <c r="O189">
        <f t="shared" si="15"/>
        <v>0</v>
      </c>
    </row>
    <row r="190" spans="1:15" x14ac:dyDescent="0.35">
      <c r="A190" s="9" t="s">
        <v>378</v>
      </c>
      <c r="B190" s="9" t="s">
        <v>379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>
        <f t="shared" si="9"/>
        <v>0</v>
      </c>
      <c r="N190">
        <f t="shared" si="14"/>
        <v>0</v>
      </c>
      <c r="O190">
        <f t="shared" si="15"/>
        <v>0</v>
      </c>
    </row>
    <row r="191" spans="1:15" x14ac:dyDescent="0.35">
      <c r="A191" s="9" t="s">
        <v>380</v>
      </c>
      <c r="B191" s="9" t="s">
        <v>381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>
        <f t="shared" si="9"/>
        <v>0</v>
      </c>
      <c r="N191">
        <f t="shared" si="14"/>
        <v>0</v>
      </c>
      <c r="O191">
        <f t="shared" si="15"/>
        <v>0</v>
      </c>
    </row>
    <row r="192" spans="1:15" x14ac:dyDescent="0.35">
      <c r="A192" s="9" t="s">
        <v>382</v>
      </c>
      <c r="B192" s="9" t="s">
        <v>383</v>
      </c>
      <c r="C192" s="6"/>
      <c r="D192" s="6"/>
      <c r="E192" s="6"/>
      <c r="F192" s="6"/>
      <c r="G192" s="6"/>
      <c r="H192" s="6"/>
      <c r="I192" s="6"/>
      <c r="J192" s="6"/>
      <c r="K192" s="6"/>
      <c r="L192" s="6"/>
      <c r="M192">
        <f t="shared" si="9"/>
        <v>0</v>
      </c>
      <c r="N192">
        <f t="shared" si="14"/>
        <v>0</v>
      </c>
      <c r="O192">
        <f t="shared" si="15"/>
        <v>0</v>
      </c>
    </row>
    <row r="193" spans="1:15" x14ac:dyDescent="0.35">
      <c r="A193" s="9" t="s">
        <v>384</v>
      </c>
      <c r="B193" s="9" t="s">
        <v>385</v>
      </c>
      <c r="C193" s="6"/>
      <c r="D193" s="6"/>
      <c r="E193" s="6"/>
      <c r="F193" s="6"/>
      <c r="G193" s="6"/>
      <c r="H193" s="6"/>
      <c r="I193" s="6"/>
      <c r="J193" s="6"/>
      <c r="K193" s="6"/>
      <c r="L193" s="6"/>
      <c r="M193">
        <f t="shared" si="9"/>
        <v>0</v>
      </c>
      <c r="N193">
        <f t="shared" si="14"/>
        <v>0</v>
      </c>
      <c r="O193">
        <f t="shared" si="15"/>
        <v>0</v>
      </c>
    </row>
    <row r="194" spans="1:15" x14ac:dyDescent="0.35">
      <c r="A194" s="9" t="s">
        <v>386</v>
      </c>
      <c r="B194" s="9" t="s">
        <v>387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>
        <f t="shared" si="9"/>
        <v>0</v>
      </c>
      <c r="N194">
        <f t="shared" si="14"/>
        <v>0</v>
      </c>
      <c r="O194">
        <f t="shared" si="15"/>
        <v>0</v>
      </c>
    </row>
    <row r="195" spans="1:15" x14ac:dyDescent="0.35">
      <c r="A195" s="9" t="s">
        <v>388</v>
      </c>
      <c r="B195" s="9" t="s">
        <v>389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>
        <f t="shared" si="9"/>
        <v>0</v>
      </c>
      <c r="N195">
        <f t="shared" si="14"/>
        <v>0</v>
      </c>
      <c r="O195">
        <f t="shared" si="15"/>
        <v>0</v>
      </c>
    </row>
    <row r="196" spans="1:15" x14ac:dyDescent="0.35">
      <c r="A196" s="9" t="s">
        <v>390</v>
      </c>
      <c r="B196" s="9" t="s">
        <v>391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>
        <f t="shared" si="9"/>
        <v>0</v>
      </c>
      <c r="N196">
        <f t="shared" si="14"/>
        <v>0</v>
      </c>
      <c r="O196">
        <f t="shared" si="15"/>
        <v>0</v>
      </c>
    </row>
    <row r="197" spans="1:15" x14ac:dyDescent="0.35">
      <c r="A197" s="9" t="s">
        <v>392</v>
      </c>
      <c r="B197" s="9" t="s">
        <v>393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>
        <f t="shared" si="9"/>
        <v>0</v>
      </c>
      <c r="N197">
        <f t="shared" si="14"/>
        <v>0</v>
      </c>
      <c r="O197">
        <f t="shared" si="15"/>
        <v>0</v>
      </c>
    </row>
    <row r="198" spans="1:15" x14ac:dyDescent="0.35">
      <c r="A198" s="9" t="s">
        <v>396</v>
      </c>
      <c r="B198" s="9" t="s">
        <v>397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>
        <f t="shared" si="9"/>
        <v>0</v>
      </c>
      <c r="N198">
        <f t="shared" si="14"/>
        <v>0</v>
      </c>
      <c r="O198">
        <f t="shared" si="15"/>
        <v>0</v>
      </c>
    </row>
    <row r="199" spans="1:15" x14ac:dyDescent="0.35">
      <c r="A199" s="9" t="s">
        <v>398</v>
      </c>
      <c r="B199" s="9" t="s">
        <v>399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>
        <f t="shared" si="9"/>
        <v>0</v>
      </c>
      <c r="N199">
        <f t="shared" si="14"/>
        <v>0</v>
      </c>
      <c r="O199">
        <f t="shared" si="15"/>
        <v>0</v>
      </c>
    </row>
    <row r="200" spans="1:15" x14ac:dyDescent="0.35">
      <c r="A200" s="9" t="s">
        <v>400</v>
      </c>
      <c r="B200" s="9" t="s">
        <v>401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>
        <f t="shared" si="9"/>
        <v>0</v>
      </c>
      <c r="N200">
        <f t="shared" si="14"/>
        <v>0</v>
      </c>
      <c r="O200">
        <f t="shared" si="15"/>
        <v>0</v>
      </c>
    </row>
    <row r="201" spans="1:15" x14ac:dyDescent="0.35">
      <c r="A201" s="9" t="s">
        <v>402</v>
      </c>
      <c r="B201" s="9" t="s">
        <v>403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>
        <f t="shared" si="9"/>
        <v>0</v>
      </c>
      <c r="N201">
        <f t="shared" si="14"/>
        <v>0</v>
      </c>
      <c r="O201">
        <f t="shared" si="15"/>
        <v>0</v>
      </c>
    </row>
    <row r="202" spans="1:15" x14ac:dyDescent="0.35">
      <c r="A202" s="9" t="s">
        <v>404</v>
      </c>
      <c r="B202" s="9" t="s">
        <v>405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>
        <f t="shared" si="9"/>
        <v>0</v>
      </c>
      <c r="N202">
        <f t="shared" si="14"/>
        <v>0</v>
      </c>
      <c r="O202">
        <f t="shared" si="15"/>
        <v>0</v>
      </c>
    </row>
    <row r="203" spans="1:15" x14ac:dyDescent="0.35">
      <c r="A203" s="9" t="s">
        <v>406</v>
      </c>
      <c r="B203" s="9" t="s">
        <v>407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>
        <f t="shared" si="9"/>
        <v>0</v>
      </c>
      <c r="N203">
        <f t="shared" si="14"/>
        <v>0</v>
      </c>
      <c r="O203">
        <f t="shared" si="15"/>
        <v>0</v>
      </c>
    </row>
    <row r="204" spans="1:15" x14ac:dyDescent="0.35">
      <c r="A204" s="9" t="s">
        <v>408</v>
      </c>
      <c r="B204" s="9" t="s">
        <v>409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>
        <f t="shared" si="9"/>
        <v>0</v>
      </c>
      <c r="N204">
        <f t="shared" si="14"/>
        <v>0</v>
      </c>
      <c r="O204">
        <f t="shared" si="15"/>
        <v>0</v>
      </c>
    </row>
    <row r="205" spans="1:15" x14ac:dyDescent="0.35">
      <c r="A205" s="9" t="s">
        <v>410</v>
      </c>
      <c r="B205" s="9" t="s">
        <v>411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>
        <f t="shared" si="9"/>
        <v>0</v>
      </c>
      <c r="N205">
        <f t="shared" si="14"/>
        <v>0</v>
      </c>
      <c r="O205">
        <f t="shared" si="15"/>
        <v>0</v>
      </c>
    </row>
    <row r="206" spans="1:15" x14ac:dyDescent="0.35">
      <c r="A206" s="9" t="s">
        <v>412</v>
      </c>
      <c r="B206" s="9" t="s">
        <v>413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>
        <f t="shared" si="9"/>
        <v>0</v>
      </c>
      <c r="N206">
        <f t="shared" si="14"/>
        <v>0</v>
      </c>
      <c r="O206">
        <f t="shared" si="15"/>
        <v>0</v>
      </c>
    </row>
    <row r="207" spans="1:15" x14ac:dyDescent="0.35">
      <c r="A207" s="9" t="s">
        <v>414</v>
      </c>
      <c r="B207" s="9" t="s">
        <v>415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>
        <f t="shared" si="9"/>
        <v>0</v>
      </c>
      <c r="N207">
        <f t="shared" si="14"/>
        <v>0</v>
      </c>
      <c r="O207">
        <f t="shared" si="15"/>
        <v>0</v>
      </c>
    </row>
    <row r="208" spans="1:15" x14ac:dyDescent="0.35">
      <c r="A208" s="9" t="s">
        <v>416</v>
      </c>
      <c r="B208" s="9" t="s">
        <v>417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>
        <f t="shared" si="9"/>
        <v>0</v>
      </c>
      <c r="N208">
        <f t="shared" si="14"/>
        <v>0</v>
      </c>
      <c r="O208">
        <f t="shared" si="15"/>
        <v>0</v>
      </c>
    </row>
    <row r="209" spans="1:15" x14ac:dyDescent="0.35">
      <c r="A209" s="9" t="s">
        <v>418</v>
      </c>
      <c r="B209" s="9" t="s">
        <v>419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>
        <f t="shared" si="9"/>
        <v>0</v>
      </c>
      <c r="N209">
        <f t="shared" si="14"/>
        <v>0</v>
      </c>
      <c r="O209">
        <f t="shared" si="15"/>
        <v>0</v>
      </c>
    </row>
    <row r="210" spans="1:15" x14ac:dyDescent="0.35">
      <c r="A210" s="9" t="s">
        <v>420</v>
      </c>
      <c r="B210" s="9" t="s">
        <v>421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>
        <f t="shared" si="9"/>
        <v>0</v>
      </c>
      <c r="N210">
        <f t="shared" si="14"/>
        <v>0</v>
      </c>
      <c r="O210">
        <f t="shared" si="15"/>
        <v>0</v>
      </c>
    </row>
    <row r="211" spans="1:15" x14ac:dyDescent="0.35">
      <c r="A211" s="9" t="s">
        <v>422</v>
      </c>
      <c r="B211" s="9" t="s">
        <v>423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>
        <f t="shared" si="9"/>
        <v>0</v>
      </c>
      <c r="N211">
        <f t="shared" si="14"/>
        <v>0</v>
      </c>
      <c r="O211">
        <f t="shared" si="15"/>
        <v>0</v>
      </c>
    </row>
    <row r="212" spans="1:15" x14ac:dyDescent="0.35">
      <c r="A212" s="9" t="s">
        <v>424</v>
      </c>
      <c r="B212" s="9" t="s">
        <v>425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>
        <f t="shared" si="9"/>
        <v>0</v>
      </c>
      <c r="N212">
        <f t="shared" si="14"/>
        <v>0</v>
      </c>
      <c r="O212">
        <f t="shared" si="15"/>
        <v>0</v>
      </c>
    </row>
    <row r="213" spans="1:15" x14ac:dyDescent="0.35">
      <c r="A213" s="9" t="s">
        <v>426</v>
      </c>
      <c r="B213" s="9" t="s">
        <v>427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>
        <f t="shared" si="9"/>
        <v>0</v>
      </c>
      <c r="N213">
        <f t="shared" si="14"/>
        <v>0</v>
      </c>
      <c r="O213">
        <f t="shared" si="15"/>
        <v>0</v>
      </c>
    </row>
    <row r="215" spans="1:15" x14ac:dyDescent="0.35">
      <c r="A215" s="9" t="s">
        <v>45</v>
      </c>
      <c r="B215" s="9" t="s">
        <v>468</v>
      </c>
    </row>
    <row r="216" spans="1:15" x14ac:dyDescent="0.35">
      <c r="A216" s="9" t="s">
        <v>67</v>
      </c>
      <c r="B216" s="9" t="s">
        <v>468</v>
      </c>
    </row>
    <row r="217" spans="1:15" x14ac:dyDescent="0.35">
      <c r="A217" s="9" t="s">
        <v>227</v>
      </c>
      <c r="B217" s="9" t="s">
        <v>468</v>
      </c>
    </row>
    <row r="218" spans="1:15" x14ac:dyDescent="0.35">
      <c r="A218" s="9" t="s">
        <v>221</v>
      </c>
      <c r="B218" s="9" t="s">
        <v>468</v>
      </c>
    </row>
    <row r="219" spans="1:15" x14ac:dyDescent="0.35">
      <c r="A219" s="9" t="s">
        <v>251</v>
      </c>
      <c r="B219" s="9" t="s">
        <v>468</v>
      </c>
    </row>
    <row r="220" spans="1:15" x14ac:dyDescent="0.35">
      <c r="A220" s="9" t="s">
        <v>267</v>
      </c>
      <c r="B220" s="9" t="s">
        <v>468</v>
      </c>
    </row>
    <row r="221" spans="1:15" x14ac:dyDescent="0.35">
      <c r="A221" s="9" t="s">
        <v>47</v>
      </c>
      <c r="B221" t="s">
        <v>469</v>
      </c>
    </row>
    <row r="222" spans="1:15" x14ac:dyDescent="0.35">
      <c r="A222" s="9" t="s">
        <v>81</v>
      </c>
      <c r="B222" t="s">
        <v>469</v>
      </c>
    </row>
    <row r="223" spans="1:15" x14ac:dyDescent="0.35">
      <c r="A223" s="9" t="s">
        <v>153</v>
      </c>
      <c r="B223" t="s">
        <v>469</v>
      </c>
    </row>
    <row r="224" spans="1:15" x14ac:dyDescent="0.35">
      <c r="A224" s="9" t="s">
        <v>201</v>
      </c>
      <c r="B224" t="s">
        <v>469</v>
      </c>
    </row>
    <row r="225" spans="1:2" x14ac:dyDescent="0.35">
      <c r="A225" s="9" t="s">
        <v>299</v>
      </c>
      <c r="B225" t="s">
        <v>469</v>
      </c>
    </row>
  </sheetData>
  <sheetProtection algorithmName="SHA-512" hashValue="/zeWloS7KC0vA0jt2rerZLMui797sJa/yc9ymprd2kWBhYta3jKEVsQKOwwvEu4ZzuCjJNtkCIaGDmjOK/kZbA==" saltValue="NFj8QSWHbKEEdMpIdaYThQ==" spinCount="100000" sheet="1" objects="1" scenarios="1"/>
  <mergeCells count="1">
    <mergeCell ref="A153:B1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4B2E-0F3B-7C45-9E0C-A71BD32A4586}">
  <sheetPr codeName="Sheet3"/>
  <dimension ref="A1:B9"/>
  <sheetViews>
    <sheetView workbookViewId="0">
      <selection activeCell="B9" sqref="B9"/>
    </sheetView>
  </sheetViews>
  <sheetFormatPr defaultColWidth="10.6640625" defaultRowHeight="15.5" x14ac:dyDescent="0.35"/>
  <sheetData>
    <row r="1" spans="1:2" x14ac:dyDescent="0.35">
      <c r="A1" t="s">
        <v>7</v>
      </c>
    </row>
    <row r="2" spans="1:2" x14ac:dyDescent="0.35">
      <c r="A2" t="s">
        <v>10</v>
      </c>
    </row>
    <row r="5" spans="1:2" x14ac:dyDescent="0.35">
      <c r="A5" t="s">
        <v>461</v>
      </c>
      <c r="B5">
        <v>10</v>
      </c>
    </row>
    <row r="7" spans="1:2" x14ac:dyDescent="0.35">
      <c r="A7" t="s">
        <v>462</v>
      </c>
      <c r="B7">
        <v>100</v>
      </c>
    </row>
    <row r="9" spans="1:2" x14ac:dyDescent="0.35">
      <c r="A9" t="s">
        <v>463</v>
      </c>
      <c r="B9">
        <v>150</v>
      </c>
    </row>
  </sheetData>
  <sheetProtection algorithmName="SHA-512" hashValue="Zxt/jJbxKaPeQOLlN93V+tJ6/JfS4O6naNnlk18x++hNcuPgUOSwz3+rABk0EIUWjDX8ABmgIus7fEjdxfToJg==" saltValue="5GxwG/6O4JPba9STYJUg7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10825-31AA-5D40-B9D9-DA305C919C33}">
  <sheetPr codeName="Sheet4"/>
  <dimension ref="A1:K21"/>
  <sheetViews>
    <sheetView workbookViewId="0">
      <selection activeCell="F10" sqref="F10"/>
    </sheetView>
  </sheetViews>
  <sheetFormatPr defaultColWidth="10.6640625" defaultRowHeight="15.5" x14ac:dyDescent="0.35"/>
  <cols>
    <col min="1" max="1" width="30.5" bestFit="1" customWidth="1"/>
    <col min="2" max="2" width="22.83203125" bestFit="1" customWidth="1"/>
    <col min="3" max="3" width="12.5" bestFit="1" customWidth="1"/>
  </cols>
  <sheetData>
    <row r="1" spans="1:11" x14ac:dyDescent="0.35">
      <c r="A1" s="2" t="s">
        <v>428</v>
      </c>
      <c r="B1" s="2" t="s">
        <v>429</v>
      </c>
      <c r="C1" s="3" t="s">
        <v>430</v>
      </c>
      <c r="D1" s="3"/>
      <c r="E1" s="3" t="s">
        <v>433</v>
      </c>
      <c r="F1" s="3" t="s">
        <v>434</v>
      </c>
      <c r="G1" s="3" t="s">
        <v>435</v>
      </c>
      <c r="H1" s="3" t="s">
        <v>436</v>
      </c>
      <c r="J1" s="3"/>
      <c r="K1" s="3"/>
    </row>
    <row r="2" spans="1:11" x14ac:dyDescent="0.35">
      <c r="A2" t="s">
        <v>437</v>
      </c>
      <c r="B2" t="s">
        <v>438</v>
      </c>
      <c r="C2" s="1">
        <f>'Entry Form'!D12</f>
        <v>0</v>
      </c>
      <c r="D2" s="14"/>
      <c r="E2" s="66">
        <f>IF(SUM(C2:C3)&gt;0,1,0)</f>
        <v>0</v>
      </c>
      <c r="F2" s="4">
        <f>IF(OR(C2=4,C2=5, C2=6),1,0)</f>
        <v>0</v>
      </c>
      <c r="G2" s="4">
        <f>IF(C2&gt;6,1,0)</f>
        <v>0</v>
      </c>
      <c r="H2" s="66">
        <f>SUM(E2:G2)</f>
        <v>0</v>
      </c>
    </row>
    <row r="3" spans="1:11" x14ac:dyDescent="0.35">
      <c r="A3" t="s">
        <v>439</v>
      </c>
      <c r="B3" t="s">
        <v>438</v>
      </c>
      <c r="C3" s="1">
        <f>'Entry Form'!D13</f>
        <v>0</v>
      </c>
      <c r="D3" s="14"/>
      <c r="E3" s="66"/>
      <c r="F3" s="4">
        <f>IF(OR(C3=4,C3=5, C3=6),1,0)</f>
        <v>0</v>
      </c>
      <c r="G3" s="4">
        <f t="shared" ref="G3:G10" si="0">IF(C3&gt;6,3,0)</f>
        <v>0</v>
      </c>
      <c r="H3" s="66"/>
    </row>
    <row r="4" spans="1:11" x14ac:dyDescent="0.35">
      <c r="A4" t="s">
        <v>440</v>
      </c>
      <c r="B4" t="s">
        <v>431</v>
      </c>
      <c r="C4" s="1">
        <f>'Entry Form'!D14</f>
        <v>0</v>
      </c>
      <c r="D4" s="14"/>
      <c r="E4" s="66">
        <f>IF(SUM(C4:C5)&gt;0,1,0)</f>
        <v>0</v>
      </c>
      <c r="F4" s="4">
        <f>IF(OR(C4=4,C4=5, C4=6),1,0)</f>
        <v>0</v>
      </c>
      <c r="G4" s="4">
        <f t="shared" si="0"/>
        <v>0</v>
      </c>
      <c r="H4" s="66">
        <f>SUM(E4:G4)</f>
        <v>0</v>
      </c>
    </row>
    <row r="5" spans="1:11" x14ac:dyDescent="0.35">
      <c r="A5" t="s">
        <v>441</v>
      </c>
      <c r="B5" t="s">
        <v>431</v>
      </c>
      <c r="C5" s="1">
        <f>'Entry Form'!D15</f>
        <v>0</v>
      </c>
      <c r="D5" s="14"/>
      <c r="E5" s="66"/>
      <c r="F5" s="4">
        <f>IF(OR(C5=4,C5=5, C5=6),1,0)</f>
        <v>0</v>
      </c>
      <c r="G5" s="4">
        <f t="shared" si="0"/>
        <v>0</v>
      </c>
      <c r="H5" s="66"/>
    </row>
    <row r="6" spans="1:11" x14ac:dyDescent="0.35">
      <c r="A6" t="s">
        <v>442</v>
      </c>
      <c r="B6" t="s">
        <v>443</v>
      </c>
      <c r="C6" s="1">
        <f>'Entry Form'!D16</f>
        <v>0</v>
      </c>
      <c r="D6" s="14"/>
      <c r="E6" s="66">
        <f>IF(SUM(C6:C7)&gt;0,1,0)</f>
        <v>0</v>
      </c>
      <c r="F6" s="4">
        <f>IF(OR(C6=5,C6=6, C6=7, C6=8),1,0)</f>
        <v>0</v>
      </c>
      <c r="G6" s="4">
        <f>IF(C6&gt;8,3,0)</f>
        <v>0</v>
      </c>
      <c r="H6" s="66">
        <f>SUM(E6:G6)</f>
        <v>0</v>
      </c>
    </row>
    <row r="7" spans="1:11" x14ac:dyDescent="0.35">
      <c r="A7" t="s">
        <v>444</v>
      </c>
      <c r="B7" t="s">
        <v>432</v>
      </c>
      <c r="C7" s="1">
        <f>'Entry Form'!D17</f>
        <v>0</v>
      </c>
      <c r="D7" s="14"/>
      <c r="E7" s="66"/>
      <c r="F7" s="4">
        <f>IF(OR(C7=5,C7=6, C7=7, C7=8),1,0)</f>
        <v>0</v>
      </c>
      <c r="G7" s="4">
        <f>IF(C7&gt;8,3,0)</f>
        <v>0</v>
      </c>
      <c r="H7" s="66"/>
    </row>
    <row r="8" spans="1:11" x14ac:dyDescent="0.35">
      <c r="A8" t="s">
        <v>445</v>
      </c>
      <c r="B8" t="s">
        <v>4</v>
      </c>
      <c r="C8" s="1">
        <f>'Entry Form'!D18</f>
        <v>0</v>
      </c>
      <c r="D8" s="14"/>
      <c r="E8" s="4">
        <f>IF(OR(C8=1, C8=2),1,0)</f>
        <v>0</v>
      </c>
      <c r="F8" s="4">
        <f>IF(OR(C8=3,C8=4),2,0)</f>
        <v>0</v>
      </c>
      <c r="G8" s="4">
        <f>IF(C8&gt;4,3,0)</f>
        <v>0</v>
      </c>
      <c r="H8" s="4">
        <f t="shared" ref="H8:H11" si="1">SUM(E8:G8)</f>
        <v>0</v>
      </c>
    </row>
    <row r="9" spans="1:11" x14ac:dyDescent="0.35">
      <c r="A9" t="s">
        <v>446</v>
      </c>
      <c r="B9" t="s">
        <v>447</v>
      </c>
      <c r="C9" s="1">
        <f>'Entry Form'!D19</f>
        <v>0</v>
      </c>
      <c r="D9" s="14"/>
      <c r="E9" s="4">
        <f>IF(OR(C9=1, C9=2),1,0)</f>
        <v>0</v>
      </c>
      <c r="F9" s="4">
        <f>IF(OR(C9=3,C9=4),2,0)</f>
        <v>0</v>
      </c>
      <c r="G9" s="4">
        <f>IF(C9&gt;4,3,0)</f>
        <v>0</v>
      </c>
      <c r="H9" s="4">
        <f t="shared" si="1"/>
        <v>0</v>
      </c>
    </row>
    <row r="10" spans="1:11" x14ac:dyDescent="0.35">
      <c r="A10" t="s">
        <v>448</v>
      </c>
      <c r="B10" s="15" t="s">
        <v>449</v>
      </c>
      <c r="C10" s="1">
        <f>'Entry Form'!D20</f>
        <v>0</v>
      </c>
      <c r="D10" s="1"/>
      <c r="E10" s="4">
        <f t="shared" ref="E10" si="2">IF(OR(C10=1, C10=2, C10=3),1,0)</f>
        <v>0</v>
      </c>
      <c r="F10" s="4">
        <f t="shared" ref="F10" si="3">IF(OR(C10=4,C10=5, C10=6),2,0)</f>
        <v>0</v>
      </c>
      <c r="G10" s="4">
        <f t="shared" si="0"/>
        <v>0</v>
      </c>
      <c r="H10" s="4">
        <f t="shared" si="1"/>
        <v>0</v>
      </c>
    </row>
    <row r="11" spans="1:11" x14ac:dyDescent="0.35">
      <c r="A11" t="s">
        <v>450</v>
      </c>
      <c r="B11" t="s">
        <v>5</v>
      </c>
      <c r="C11" s="1">
        <f>'Entry Form'!D21</f>
        <v>0</v>
      </c>
      <c r="D11" s="1"/>
      <c r="E11" s="4">
        <f>IF(OR(C11=1, C11=2),1,0)</f>
        <v>0</v>
      </c>
      <c r="F11" s="4">
        <f>IF(OR(C11=3,C11=4),2,0)</f>
        <v>0</v>
      </c>
      <c r="G11" s="4">
        <f>IF(C11&gt;4,3,0)</f>
        <v>0</v>
      </c>
      <c r="H11" s="4">
        <f t="shared" si="1"/>
        <v>0</v>
      </c>
    </row>
    <row r="12" spans="1:11" x14ac:dyDescent="0.35">
      <c r="A12" t="s">
        <v>451</v>
      </c>
      <c r="C12" s="1">
        <f>'Entry Form'!D22</f>
        <v>0</v>
      </c>
    </row>
    <row r="13" spans="1:11" x14ac:dyDescent="0.35">
      <c r="G13" s="5" t="s">
        <v>452</v>
      </c>
      <c r="H13" s="3">
        <f>SUM(H2:H11)+C12</f>
        <v>0</v>
      </c>
    </row>
    <row r="14" spans="1:11" x14ac:dyDescent="0.35">
      <c r="K14" s="2"/>
    </row>
    <row r="15" spans="1:11" x14ac:dyDescent="0.35">
      <c r="A15" s="2" t="s">
        <v>428</v>
      </c>
      <c r="B15" s="2" t="s">
        <v>429</v>
      </c>
      <c r="C15" s="3" t="s">
        <v>430</v>
      </c>
      <c r="D15" s="3"/>
      <c r="E15" s="3" t="s">
        <v>433</v>
      </c>
      <c r="F15" s="3"/>
      <c r="G15" s="3"/>
      <c r="H15" s="3" t="s">
        <v>436</v>
      </c>
    </row>
    <row r="16" spans="1:11" x14ac:dyDescent="0.35">
      <c r="A16" t="s">
        <v>453</v>
      </c>
      <c r="B16" t="s">
        <v>454</v>
      </c>
      <c r="C16" s="1">
        <f>'Entry Form'!D22</f>
        <v>0</v>
      </c>
      <c r="D16" s="14"/>
      <c r="E16" s="66">
        <f>IF(C16+C17&gt;0,1,0)</f>
        <v>0</v>
      </c>
      <c r="F16" s="66"/>
      <c r="G16" s="66"/>
      <c r="H16" s="66">
        <f>SUM(E16:G16)</f>
        <v>0</v>
      </c>
    </row>
    <row r="17" spans="1:8" x14ac:dyDescent="0.35">
      <c r="A17" t="s">
        <v>455</v>
      </c>
      <c r="B17" t="s">
        <v>454</v>
      </c>
      <c r="C17" s="1">
        <f>'Entry Form'!D23</f>
        <v>0</v>
      </c>
      <c r="D17" s="14"/>
      <c r="E17" s="66"/>
      <c r="F17" s="66"/>
      <c r="G17" s="66"/>
      <c r="H17" s="66"/>
    </row>
    <row r="18" spans="1:8" x14ac:dyDescent="0.35">
      <c r="A18" t="s">
        <v>456</v>
      </c>
      <c r="B18" t="s">
        <v>457</v>
      </c>
      <c r="C18" s="1">
        <f>'Entry Form'!D24</f>
        <v>0</v>
      </c>
      <c r="D18" s="1"/>
      <c r="E18" s="1">
        <f>IF(C18&gt;0,1,0)</f>
        <v>0</v>
      </c>
      <c r="F18" s="1"/>
      <c r="G18" s="1"/>
      <c r="H18" s="1">
        <f>SUM(E18:G18)</f>
        <v>0</v>
      </c>
    </row>
    <row r="19" spans="1:8" x14ac:dyDescent="0.35">
      <c r="A19" t="s">
        <v>458</v>
      </c>
      <c r="B19" t="s">
        <v>459</v>
      </c>
      <c r="C19" s="1">
        <f>'Entry Form'!D25</f>
        <v>0</v>
      </c>
      <c r="D19" s="1"/>
      <c r="E19" s="1">
        <f>IF(C19&gt;0,1,0)</f>
        <v>0</v>
      </c>
      <c r="F19" s="1"/>
      <c r="G19" s="1"/>
      <c r="H19" s="1">
        <f>SUM(E19:G19)</f>
        <v>0</v>
      </c>
    </row>
    <row r="20" spans="1:8" x14ac:dyDescent="0.35">
      <c r="C20" s="1"/>
      <c r="D20" s="1"/>
      <c r="E20" s="1"/>
      <c r="F20" s="1"/>
      <c r="G20" s="1"/>
    </row>
    <row r="21" spans="1:8" x14ac:dyDescent="0.35">
      <c r="G21" s="5" t="s">
        <v>460</v>
      </c>
      <c r="H21" s="3">
        <f>SUM(H16:H19)</f>
        <v>0</v>
      </c>
    </row>
  </sheetData>
  <sheetProtection algorithmName="SHA-512" hashValue="yF75isRCEb2EKN9DR0RP/j3DoXXd1yM5m8+rhpobKO+dSjGCrgCTz9S+ZgGcTHnJf/J+I1yDhU9nSN/QoG2CiA==" saltValue="HKSByU4WY5unmZ5p9Qpeng==" spinCount="100000" sheet="1" objects="1" scenarios="1"/>
  <mergeCells count="10">
    <mergeCell ref="H2:H3"/>
    <mergeCell ref="H4:H5"/>
    <mergeCell ref="E6:E7"/>
    <mergeCell ref="H6:H7"/>
    <mergeCell ref="E16:E17"/>
    <mergeCell ref="F16:F17"/>
    <mergeCell ref="G16:G17"/>
    <mergeCell ref="H16:H17"/>
    <mergeCell ref="E4:E5"/>
    <mergeCell ref="E2:E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2301743376D43858ABC9BDC914735" ma:contentTypeVersion="15" ma:contentTypeDescription="Create a new document." ma:contentTypeScope="" ma:versionID="be9b666ffab3c6074b74115140121a43">
  <xsd:schema xmlns:xsd="http://www.w3.org/2001/XMLSchema" xmlns:xs="http://www.w3.org/2001/XMLSchema" xmlns:p="http://schemas.microsoft.com/office/2006/metadata/properties" xmlns:ns2="3a5903d6-22b1-43dd-8163-98959d5c5a73" xmlns:ns3="0b1345eb-f299-41e9-aace-f8bba9b9e662" targetNamespace="http://schemas.microsoft.com/office/2006/metadata/properties" ma:root="true" ma:fieldsID="a2eb373a013fa57f33fac080bc1a3097" ns2:_="" ns3:_="">
    <xsd:import namespace="3a5903d6-22b1-43dd-8163-98959d5c5a73"/>
    <xsd:import namespace="0b1345eb-f299-41e9-aace-f8bba9b9e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903d6-22b1-43dd-8163-98959d5c5a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eb3ec80-b493-4abe-9e56-dc1c5e8cd9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345eb-f299-41e9-aace-f8bba9b9e6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20a91a6-336e-4705-b5ef-2e0d178984ad}" ma:internalName="TaxCatchAll" ma:showField="CatchAllData" ma:web="0b1345eb-f299-41e9-aace-f8bba9b9e6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5903d6-22b1-43dd-8163-98959d5c5a73">
      <Terms xmlns="http://schemas.microsoft.com/office/infopath/2007/PartnerControls"/>
    </lcf76f155ced4ddcb4097134ff3c332f>
    <TaxCatchAll xmlns="0b1345eb-f299-41e9-aace-f8bba9b9e662" xsi:nil="true"/>
  </documentManagement>
</p:properties>
</file>

<file path=customXml/itemProps1.xml><?xml version="1.0" encoding="utf-8"?>
<ds:datastoreItem xmlns:ds="http://schemas.openxmlformats.org/officeDocument/2006/customXml" ds:itemID="{4730B6D7-63E3-4056-92E9-0E0F99D777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3C797D-7C25-4E63-AD11-5EA8C6A63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903d6-22b1-43dd-8163-98959d5c5a73"/>
    <ds:schemaRef ds:uri="0b1345eb-f299-41e9-aace-f8bba9b9e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3A5000-BA57-469B-B8E9-E25FB478C073}">
  <ds:schemaRefs>
    <ds:schemaRef ds:uri="3a5903d6-22b1-43dd-8163-98959d5c5a7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0b1345eb-f299-41e9-aace-f8bba9b9e6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33</vt:i4>
      </vt:variant>
    </vt:vector>
  </HeadingPairs>
  <TitlesOfParts>
    <vt:vector size="37" baseType="lpstr">
      <vt:lpstr>Entry Form</vt:lpstr>
      <vt:lpstr>Quota Allocation</vt:lpstr>
      <vt:lpstr>References</vt:lpstr>
      <vt:lpstr>Support Vessel Calculation</vt:lpstr>
      <vt:lpstr>Admin_Fee</vt:lpstr>
      <vt:lpstr>M_Dinghy_Entries</vt:lpstr>
      <vt:lpstr>M_Dinghy_Entry_Fee</vt:lpstr>
      <vt:lpstr>M_Kite_Entries</vt:lpstr>
      <vt:lpstr>M_Kite_Entry_Fee</vt:lpstr>
      <vt:lpstr>M_Skiff_Entries</vt:lpstr>
      <vt:lpstr>M_Skiff_Entry_Fee</vt:lpstr>
      <vt:lpstr>M_Windsurfing_Entries</vt:lpstr>
      <vt:lpstr>M_Windsurfing_Entry_Fee</vt:lpstr>
      <vt:lpstr>MNA</vt:lpstr>
      <vt:lpstr>MX_Dinghy_Entries</vt:lpstr>
      <vt:lpstr>MX_Dinghy_Entry_Fee</vt:lpstr>
      <vt:lpstr>MX_Multihull_Entries</vt:lpstr>
      <vt:lpstr>MX_Multihull_Entry_Fee</vt:lpstr>
      <vt:lpstr>'Entry Form'!Print_Area</vt:lpstr>
      <vt:lpstr>Support_Person_Fee</vt:lpstr>
      <vt:lpstr>Support_Persons_Olympic</vt:lpstr>
      <vt:lpstr>Support_Persons_Para</vt:lpstr>
      <vt:lpstr>Support_Vessel_Fee</vt:lpstr>
      <vt:lpstr>Support_Vessels_Olympic</vt:lpstr>
      <vt:lpstr>Support_Vessels_Para</vt:lpstr>
      <vt:lpstr>TOTAL_Olympic_Vessels</vt:lpstr>
      <vt:lpstr>TOTAL_PARA_Vessels</vt:lpstr>
      <vt:lpstr>Total_Support_Team_Fee</vt:lpstr>
      <vt:lpstr>Total_Support_Vessel_Fee</vt:lpstr>
      <vt:lpstr>W_Dinghy_Entries</vt:lpstr>
      <vt:lpstr>W_Dinghy_Entry_Fee</vt:lpstr>
      <vt:lpstr>W_Kite_Entries</vt:lpstr>
      <vt:lpstr>W_Kite_Entry_Fee</vt:lpstr>
      <vt:lpstr>W_Skiff_Entries</vt:lpstr>
      <vt:lpstr>W_Skiff_Entry_Fee</vt:lpstr>
      <vt:lpstr>W_Windsurfing_Entries</vt:lpstr>
      <vt:lpstr>W_Windsurfing_Entry_Fee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Matt Wheaton</cp:lastModifiedBy>
  <cp:revision/>
  <dcterms:created xsi:type="dcterms:W3CDTF">2022-11-16T17:49:32Z</dcterms:created>
  <dcterms:modified xsi:type="dcterms:W3CDTF">2026-05-07T14:02:18Z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0x010100B8D2301743376D43858ABC9BDC914735</vt:lpwstr>
  </property>
  <property fmtid="{D5CDD505-2E9C-101B-9397-08002B2CF9AE}" pid="3" name="MediaServiceImageTags">
    <vt:lpwstr/>
  </property>
</Properties>
</file>