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BruceMillarMac/Desktop/"/>
    </mc:Choice>
  </mc:AlternateContent>
  <xr:revisionPtr revIDLastSave="0" documentId="13_ncr:1_{B484B2F3-82A2-B341-AB42-2B7460D2D635}" xr6:coauthVersionLast="47" xr6:coauthVersionMax="47" xr10:uidLastSave="{00000000-0000-0000-0000-000000000000}"/>
  <bookViews>
    <workbookView xWindow="0" yWindow="760" windowWidth="29400" windowHeight="17020" tabRatio="713" xr2:uid="{00000000-000D-0000-FFFF-FFFF00000000}"/>
  </bookViews>
  <sheets>
    <sheet name="FIN-201" sheetId="9" r:id="rId1"/>
  </sheets>
  <definedNames>
    <definedName name="_xlnm.Print_Area" localSheetId="0">'FIN-201'!$A$1:$L$87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9" l="1"/>
  <c r="H74" i="9"/>
  <c r="J75" i="9" s="1"/>
  <c r="H43" i="9"/>
  <c r="E43" i="9"/>
  <c r="J33" i="9"/>
  <c r="L33" i="9" s="1"/>
  <c r="H40" i="9"/>
  <c r="J40" i="9" s="1"/>
  <c r="L40" i="9" s="1"/>
  <c r="L49" i="9"/>
  <c r="L50" i="9" s="1"/>
  <c r="L53" i="9"/>
  <c r="J38" i="9"/>
  <c r="L38" i="9" s="1"/>
  <c r="J73" i="9"/>
  <c r="L46" i="9"/>
  <c r="G43" i="9"/>
  <c r="H15" i="9"/>
  <c r="J15" i="9" s="1"/>
  <c r="J16" i="9" s="1"/>
  <c r="J12" i="9"/>
  <c r="J13" i="9" s="1"/>
  <c r="J20" i="9"/>
  <c r="J22" i="9"/>
  <c r="L9" i="9"/>
  <c r="L10" i="9" s="1"/>
  <c r="J27" i="9"/>
  <c r="J28" i="9" s="1"/>
  <c r="L28" i="9" s="1"/>
  <c r="L17" i="9" l="1"/>
  <c r="H31" i="9"/>
  <c r="L54" i="9"/>
  <c r="H30" i="9"/>
  <c r="J76" i="9"/>
  <c r="L34" i="9" s="1"/>
  <c r="J23" i="9"/>
  <c r="L23" i="9" s="1"/>
  <c r="L18" i="9"/>
  <c r="L24" i="9" l="1"/>
  <c r="L29" i="9" s="1"/>
  <c r="L35" i="9"/>
  <c r="L36" i="9" s="1"/>
  <c r="L41" i="9" s="1"/>
  <c r="J77" i="9"/>
  <c r="J31" i="9"/>
  <c r="L31" i="9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<sst xmlns="http://schemas.openxmlformats.org/spreadsheetml/2006/main" count="113" uniqueCount="104">
  <si>
    <t>OVERALL LENGTH</t>
  </si>
  <si>
    <t>Overhang Forward to L1</t>
  </si>
  <si>
    <t>Overhang Aft to L1</t>
  </si>
  <si>
    <t>Girth at Bow</t>
  </si>
  <si>
    <t>Girth at Stern</t>
  </si>
  <si>
    <t>Skin d to d1 Port</t>
  </si>
  <si>
    <t>Chain d to d1 Port</t>
  </si>
  <si>
    <t>d Port</t>
  </si>
  <si>
    <t>Skin d to d1 Starboard</t>
  </si>
  <si>
    <t>Chain d to d1 Starboard</t>
  </si>
  <si>
    <t>d Starboard</t>
  </si>
  <si>
    <t>Mean Freeboard Bow O</t>
  </si>
  <si>
    <t>Mean Freeboard Midship d</t>
  </si>
  <si>
    <t>Mean Freeboard Stern O</t>
  </si>
  <si>
    <t>Sum of Freeboards</t>
  </si>
  <si>
    <t>Total of measurements divided by 2.37</t>
  </si>
  <si>
    <t>Overhang Forward to L</t>
  </si>
  <si>
    <t>Overhang Aft to L</t>
  </si>
  <si>
    <t>Difference</t>
  </si>
  <si>
    <t>ok</t>
  </si>
  <si>
    <t>Twice vertical height at Bow (Substract)</t>
  </si>
  <si>
    <t>Twice vertical height at Stern (Substract)</t>
  </si>
  <si>
    <t>MEASURED LENGTH (L1-L1)</t>
  </si>
  <si>
    <t>Total Overhang</t>
  </si>
  <si>
    <t>O at Bow (min 0.072)</t>
  </si>
  <si>
    <t>1 1/2 O at Bow (min 0.108 m)</t>
  </si>
  <si>
    <t>O at Stern (min 0.240)</t>
  </si>
  <si>
    <t>Add 1/3 O at Stern (min 0.080 m)</t>
  </si>
  <si>
    <t>Add any penalty at O2</t>
  </si>
  <si>
    <t>Sum of Girth difference</t>
  </si>
  <si>
    <t xml:space="preserve">d = d Port + d Starboard                              </t>
  </si>
  <si>
    <t>2 x d</t>
  </si>
  <si>
    <t>Add to find sum of L + 2d</t>
  </si>
  <si>
    <t xml:space="preserve">F=1/3 sum of freeboards                 </t>
  </si>
  <si>
    <t>F, max 0.292</t>
  </si>
  <si>
    <t xml:space="preserve"> = L + 2d - F</t>
  </si>
  <si>
    <t>Penalty Displacement Rule D.7.2</t>
  </si>
  <si>
    <t>LWL</t>
  </si>
  <si>
    <t xml:space="preserve">Corr LWL         </t>
  </si>
  <si>
    <t>2 x difference</t>
  </si>
  <si>
    <t xml:space="preserve">Penalty Beam Rule D.7.3                    </t>
  </si>
  <si>
    <t>Beam</t>
  </si>
  <si>
    <t xml:space="preserve">Min beam        </t>
  </si>
  <si>
    <t>Deficiency</t>
  </si>
  <si>
    <t>4 x deficiency</t>
  </si>
  <si>
    <t xml:space="preserve">√S </t>
  </si>
  <si>
    <t>TOTAL OF MEASUREMENTS L + 2d - F + √S</t>
  </si>
  <si>
    <t>Overall Length</t>
  </si>
  <si>
    <t>Total Overhang (Sum overhang forward and aft)</t>
  </si>
  <si>
    <t>Boat weight including 35 kg ballast</t>
  </si>
  <si>
    <t>(0.2xLWL+0.06)3 x 1025</t>
  </si>
  <si>
    <t>Ballast</t>
  </si>
  <si>
    <t>Penalty Draft Rule D.7.1</t>
  </si>
  <si>
    <t>Draft</t>
  </si>
  <si>
    <t>Max draft</t>
  </si>
  <si>
    <t>Excess</t>
  </si>
  <si>
    <t>3 x excess</t>
  </si>
  <si>
    <t>Penalty Tumble home D.7.4</t>
  </si>
  <si>
    <t>Tumble home</t>
  </si>
  <si>
    <t>Max Tumble home</t>
  </si>
  <si>
    <t>FINAL RATING</t>
  </si>
  <si>
    <t>Mast measurements checked</t>
  </si>
  <si>
    <t>Boom measurements checked</t>
  </si>
  <si>
    <t>Areas of Sails</t>
  </si>
  <si>
    <t>Mainsail 0.5 x P x E =</t>
  </si>
  <si>
    <t>Foretriangle Total 0.5 x I x J</t>
  </si>
  <si>
    <t>Foretriangle Total x 0.85 =</t>
  </si>
  <si>
    <t>Sail Area For Rating = S =</t>
  </si>
  <si>
    <t>√S</t>
  </si>
  <si>
    <t>Sail Dimensions</t>
  </si>
  <si>
    <t>Outer point distance</t>
  </si>
  <si>
    <t>Forestay height</t>
  </si>
  <si>
    <t>if positive penalty</t>
  </si>
  <si>
    <t>CORRECT LENGTH L</t>
  </si>
  <si>
    <r>
      <t>E</t>
    </r>
    <r>
      <rPr>
        <sz val="12"/>
        <rFont val="Arial"/>
        <family val="2"/>
      </rPr>
      <t xml:space="preserve"> =</t>
    </r>
  </si>
  <si>
    <r>
      <t>I</t>
    </r>
    <r>
      <rPr>
        <sz val="12"/>
        <rFont val="Arial"/>
        <family val="2"/>
      </rPr>
      <t xml:space="preserve"> =</t>
    </r>
  </si>
  <si>
    <r>
      <t xml:space="preserve"> J </t>
    </r>
    <r>
      <rPr>
        <sz val="12"/>
        <rFont val="Arial"/>
        <family val="2"/>
      </rPr>
      <t>=</t>
    </r>
  </si>
  <si>
    <t>International 2.4 mR Class</t>
  </si>
  <si>
    <t>MEASUREMENT FORM</t>
  </si>
  <si>
    <t>Minimum measured cockpit frame over water level when ballasted and swamped</t>
  </si>
  <si>
    <t>World Sailing Plaque Number</t>
  </si>
  <si>
    <t>Hull Number</t>
  </si>
  <si>
    <t>(if applicable)</t>
  </si>
  <si>
    <t>Page 1 of 2</t>
  </si>
  <si>
    <t>Line #</t>
  </si>
  <si>
    <t>page 2 of 2</t>
  </si>
  <si>
    <t>Builder:</t>
  </si>
  <si>
    <t>Measured by:</t>
  </si>
  <si>
    <t>NOTES:</t>
  </si>
  <si>
    <t>Designer:</t>
  </si>
  <si>
    <t>Measurer's Signature:</t>
  </si>
  <si>
    <t>Upper point distance</t>
  </si>
  <si>
    <t>Foretriangle base</t>
  </si>
  <si>
    <t>Height of mast datum point to rule C.8.2 (b) (2)</t>
  </si>
  <si>
    <t>Rudder thickness to rule E.4.3</t>
  </si>
  <si>
    <t>Boat weight recorded by weighing to rule C.5.1</t>
  </si>
  <si>
    <t>Minimum weight to rule D.7.2</t>
  </si>
  <si>
    <t>Waterline Length (Overall Length - Total Overhang) to rule D.6.1 (c)</t>
  </si>
  <si>
    <r>
      <t xml:space="preserve">P </t>
    </r>
    <r>
      <rPr>
        <sz val="12"/>
        <rFont val="Arial"/>
        <family val="2"/>
      </rPr>
      <t>=</t>
    </r>
  </si>
  <si>
    <t xml:space="preserve">2.4 NOD Number </t>
  </si>
  <si>
    <t>Measurment Date:</t>
  </si>
  <si>
    <t>DD-MM-YYYY</t>
  </si>
  <si>
    <t xml:space="preserve">DD-MM-YYYY </t>
  </si>
  <si>
    <t xml:space="preserve">Build 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</si>
</sst>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\k\g"/>
    <numFmt numFmtId="166" formatCode="\+0\k\g"/>
    <numFmt numFmtId="169" formatCode="dd/mm/yyyy;@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2"/>
      <color indexed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b/>
      <sz val="12"/>
      <color rgb="FF002060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b/>
      <sz val="12"/>
      <color rgb="FF0432FF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164" fontId="5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right"/>
    </xf>
    <xf numFmtId="0" fontId="8" fillId="0" borderId="0" xfId="0" applyFont="1"/>
    <xf numFmtId="164" fontId="8" fillId="0" borderId="0" xfId="0" applyNumberFormat="1" applyFont="1"/>
    <xf numFmtId="0" fontId="8" fillId="0" borderId="0" xfId="0" applyFont="1" applyAlignment="1">
      <alignment horizontal="right"/>
    </xf>
    <xf numFmtId="164" fontId="2" fillId="0" borderId="0" xfId="0" applyNumberFormat="1" applyFont="1"/>
    <xf numFmtId="0" fontId="10" fillId="0" borderId="0" xfId="0" applyFont="1"/>
    <xf numFmtId="0" fontId="8" fillId="0" borderId="0" xfId="0" applyFont="1" applyAlignment="1">
      <alignment horizontal="center"/>
    </xf>
    <xf numFmtId="164" fontId="4" fillId="0" borderId="0" xfId="0" applyNumberFormat="1" applyFont="1"/>
    <xf numFmtId="164" fontId="11" fillId="0" borderId="0" xfId="0" applyNumberFormat="1" applyFont="1"/>
    <xf numFmtId="14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164" fontId="5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165" fontId="5" fillId="0" borderId="0" xfId="0" applyNumberFormat="1" applyFont="1"/>
    <xf numFmtId="0" fontId="8" fillId="0" borderId="0" xfId="0" applyFont="1" applyAlignment="1">
      <alignment horizontal="left" indent="3"/>
    </xf>
    <xf numFmtId="0" fontId="12" fillId="0" borderId="0" xfId="0" applyFont="1" applyAlignment="1">
      <alignment horizontal="right"/>
    </xf>
    <xf numFmtId="0" fontId="13" fillId="0" borderId="0" xfId="0" applyFont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8" fillId="0" borderId="0" xfId="0" applyFont="1" applyAlignment="1">
      <alignment horizontal="left"/>
    </xf>
    <xf numFmtId="9" fontId="2" fillId="0" borderId="0" xfId="0" applyNumberFormat="1" applyFont="1"/>
    <xf numFmtId="0" fontId="9" fillId="0" borderId="0" xfId="0" applyFont="1" applyAlignment="1">
      <alignment horizontal="left" vertical="center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indent="3"/>
    </xf>
    <xf numFmtId="14" fontId="17" fillId="0" borderId="0" xfId="0" applyNumberFormat="1" applyFont="1"/>
    <xf numFmtId="9" fontId="5" fillId="0" borderId="0" xfId="1" applyFont="1" applyBorder="1" applyAlignment="1">
      <alignment horizontal="left"/>
    </xf>
    <xf numFmtId="0" fontId="1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11" fillId="0" borderId="0" xfId="0" applyNumberFormat="1" applyFont="1" applyAlignment="1">
      <alignment vertical="center"/>
    </xf>
    <xf numFmtId="164" fontId="2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8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4" fontId="6" fillId="0" borderId="0" xfId="0" applyNumberFormat="1" applyFont="1" applyAlignment="1">
      <alignment vertical="center"/>
    </xf>
    <xf numFmtId="0" fontId="15" fillId="2" borderId="0" xfId="0" applyFont="1" applyFill="1" applyAlignment="1">
      <alignment vertical="center"/>
    </xf>
    <xf numFmtId="165" fontId="5" fillId="0" borderId="1" xfId="0" applyNumberFormat="1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166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64" fontId="19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4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164" fontId="22" fillId="3" borderId="1" xfId="0" applyNumberFormat="1" applyFont="1" applyFill="1" applyBorder="1" applyAlignment="1">
      <alignment vertical="center"/>
    </xf>
    <xf numFmtId="164" fontId="22" fillId="0" borderId="1" xfId="0" applyNumberFormat="1" applyFont="1" applyBorder="1" applyAlignment="1">
      <alignment horizontal="right" vertical="center"/>
    </xf>
    <xf numFmtId="164" fontId="22" fillId="0" borderId="2" xfId="0" applyNumberFormat="1" applyFont="1" applyBorder="1" applyAlignment="1">
      <alignment vertical="center"/>
    </xf>
    <xf numFmtId="164" fontId="23" fillId="0" borderId="1" xfId="0" applyNumberFormat="1" applyFont="1" applyBorder="1" applyAlignment="1">
      <alignment vertical="center"/>
    </xf>
    <xf numFmtId="165" fontId="22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1" fillId="0" borderId="9" xfId="0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1" fillId="0" borderId="8" xfId="0" applyFont="1" applyBorder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9" fontId="4" fillId="0" borderId="11" xfId="0" applyNumberFormat="1" applyFont="1" applyBorder="1" applyAlignment="1">
      <alignment horizontal="right" vertical="center"/>
    </xf>
    <xf numFmtId="169" fontId="4" fillId="0" borderId="12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9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21" fillId="0" borderId="13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60</xdr:row>
      <xdr:rowOff>0</xdr:rowOff>
    </xdr:from>
    <xdr:to>
      <xdr:col>2</xdr:col>
      <xdr:colOff>476250</xdr:colOff>
      <xdr:row>60</xdr:row>
      <xdr:rowOff>0</xdr:rowOff>
    </xdr:to>
    <xdr:sp macro="" textlink="">
      <xdr:nvSpPr>
        <xdr:cNvPr id="8289" name="Line 4">
          <a:extLst>
            <a:ext uri="{FF2B5EF4-FFF2-40B4-BE49-F238E27FC236}">
              <a16:creationId xmlns:a16="http://schemas.microsoft.com/office/drawing/2014/main" id="{00000000-0008-0000-0000-000061200000}"/>
            </a:ext>
          </a:extLst>
        </xdr:cNvPr>
        <xdr:cNvSpPr>
          <a:spLocks noChangeShapeType="1"/>
        </xdr:cNvSpPr>
      </xdr:nvSpPr>
      <xdr:spPr bwMode="auto">
        <a:xfrm>
          <a:off x="476250" y="1690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16</xdr:row>
      <xdr:rowOff>215900</xdr:rowOff>
    </xdr:from>
    <xdr:to>
      <xdr:col>13</xdr:col>
      <xdr:colOff>0</xdr:colOff>
      <xdr:row>18</xdr:row>
      <xdr:rowOff>133350</xdr:rowOff>
    </xdr:to>
    <xdr:pic>
      <xdr:nvPicPr>
        <xdr:cNvPr id="8290" name="Picture 13" descr="24 copy">
          <a:extLst>
            <a:ext uri="{FF2B5EF4-FFF2-40B4-BE49-F238E27FC236}">
              <a16:creationId xmlns:a16="http://schemas.microsoft.com/office/drawing/2014/main" id="{00000000-0008-0000-0000-0000622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3050" y="4832350"/>
          <a:ext cx="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953775</xdr:colOff>
      <xdr:row>2</xdr:row>
      <xdr:rowOff>0</xdr:rowOff>
    </xdr:to>
    <xdr:pic>
      <xdr:nvPicPr>
        <xdr:cNvPr id="8291" name="Picture 14">
          <a:extLst>
            <a:ext uri="{FF2B5EF4-FFF2-40B4-BE49-F238E27FC236}">
              <a16:creationId xmlns:a16="http://schemas.microsoft.com/office/drawing/2014/main" id="{00000000-0008-0000-0000-00006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86176" y="0"/>
          <a:ext cx="1047158" cy="765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0</xdr:row>
      <xdr:rowOff>0</xdr:rowOff>
    </xdr:from>
    <xdr:to>
      <xdr:col>3</xdr:col>
      <xdr:colOff>381000</xdr:colOff>
      <xdr:row>2</xdr:row>
      <xdr:rowOff>0</xdr:rowOff>
    </xdr:to>
    <xdr:pic>
      <xdr:nvPicPr>
        <xdr:cNvPr id="8292" name="Picture 15" descr="24 copy">
          <a:extLst>
            <a:ext uri="{FF2B5EF4-FFF2-40B4-BE49-F238E27FC236}">
              <a16:creationId xmlns:a16="http://schemas.microsoft.com/office/drawing/2014/main" id="{00000000-0008-0000-0000-000064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3906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254000</xdr:colOff>
          <xdr:row>55</xdr:row>
          <xdr:rowOff>38100</xdr:rowOff>
        </xdr:from>
        <xdr:to>
          <xdr:col>11</xdr:col>
          <xdr:colOff>584200</xdr:colOff>
          <xdr:row>65</xdr:row>
          <xdr:rowOff>254000</xdr:rowOff>
        </xdr:to>
        <xdr:sp macro="" textlink="">
          <xdr:nvSpPr>
            <xdr:cNvPr id="8208" name="Object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0"/>
  <sheetViews>
    <sheetView tabSelected="1" topLeftCell="A69" zoomScale="120" zoomScaleNormal="120" zoomScaleSheetLayoutView="85" workbookViewId="0">
      <selection activeCell="H85" sqref="H85"/>
    </sheetView>
  </sheetViews>
  <sheetFormatPr baseColWidth="10" defaultColWidth="9.1640625" defaultRowHeight="22.5" customHeight="1" x14ac:dyDescent="0.2"/>
  <cols>
    <col min="1" max="1" width="6.33203125" style="7" customWidth="1"/>
    <col min="2" max="2" width="2.1640625" style="7" customWidth="1"/>
    <col min="3" max="3" width="14.6640625" style="34" customWidth="1"/>
    <col min="4" max="4" width="22.1640625" style="7" customWidth="1"/>
    <col min="5" max="6" width="10.5" style="7" customWidth="1"/>
    <col min="7" max="7" width="20" style="3" customWidth="1"/>
    <col min="8" max="8" width="8.1640625" style="7" customWidth="1"/>
    <col min="9" max="9" width="1.1640625" style="7" customWidth="1"/>
    <col min="10" max="10" width="8.5" style="7" customWidth="1"/>
    <col min="11" max="11" width="1.33203125" style="7" customWidth="1"/>
    <col min="12" max="12" width="14.6640625" style="7" customWidth="1"/>
    <col min="13" max="13" width="1.33203125" style="7" customWidth="1"/>
    <col min="14" max="14" width="9.1640625" style="7"/>
    <col min="15" max="16" width="9.33203125" style="7" bestFit="1" customWidth="1"/>
    <col min="17" max="16384" width="9.1640625" style="7"/>
  </cols>
  <sheetData>
    <row r="1" spans="1:12" s="44" customFormat="1" ht="30" customHeight="1" x14ac:dyDescent="0.15">
      <c r="C1" s="40"/>
      <c r="D1" s="95" t="s">
        <v>77</v>
      </c>
      <c r="E1" s="95"/>
      <c r="F1" s="95"/>
      <c r="G1" s="95"/>
      <c r="H1" s="95"/>
      <c r="I1" s="95"/>
      <c r="J1" s="95"/>
      <c r="K1" s="95"/>
    </row>
    <row r="2" spans="1:12" s="44" customFormat="1" ht="30" customHeight="1" x14ac:dyDescent="0.15">
      <c r="C2" s="40"/>
      <c r="D2" s="95" t="s">
        <v>78</v>
      </c>
      <c r="E2" s="95"/>
      <c r="F2" s="95"/>
      <c r="G2" s="95"/>
      <c r="H2" s="95"/>
      <c r="I2" s="95"/>
      <c r="J2" s="95"/>
      <c r="K2" s="95"/>
    </row>
    <row r="3" spans="1:12" ht="22.5" customHeight="1" thickBot="1" x14ac:dyDescent="0.25"/>
    <row r="4" spans="1:12" ht="22.5" customHeight="1" thickBot="1" x14ac:dyDescent="0.2">
      <c r="C4" s="56" t="s">
        <v>80</v>
      </c>
      <c r="D4" s="74"/>
      <c r="E4" s="80"/>
      <c r="F4" s="41"/>
      <c r="G4" s="61" t="s">
        <v>99</v>
      </c>
      <c r="H4" s="80"/>
      <c r="I4" s="41"/>
      <c r="J4" s="41"/>
      <c r="K4" s="41"/>
      <c r="L4" s="61" t="s">
        <v>83</v>
      </c>
    </row>
    <row r="5" spans="1:12" ht="22.5" customHeight="1" thickBot="1" x14ac:dyDescent="0.2">
      <c r="A5" s="81" t="s">
        <v>84</v>
      </c>
      <c r="C5" s="56" t="s">
        <v>81</v>
      </c>
      <c r="D5" s="56"/>
      <c r="E5" s="92"/>
      <c r="F5" s="41"/>
      <c r="G5" s="61" t="s">
        <v>82</v>
      </c>
      <c r="H5" s="77"/>
      <c r="I5" s="41"/>
      <c r="J5" s="41"/>
      <c r="K5" s="41"/>
      <c r="L5" s="75"/>
    </row>
    <row r="6" spans="1:12" ht="11.25" customHeight="1" x14ac:dyDescent="0.2">
      <c r="C6" s="35"/>
      <c r="D6" s="22"/>
      <c r="E6" s="1"/>
      <c r="F6" s="1"/>
      <c r="G6" s="6"/>
      <c r="I6" s="1"/>
      <c r="J6" s="1"/>
      <c r="K6" s="1"/>
      <c r="L6" s="2"/>
    </row>
    <row r="7" spans="1:12" ht="22.5" customHeight="1" x14ac:dyDescent="0.2">
      <c r="A7" s="40">
        <v>1</v>
      </c>
      <c r="B7" s="3"/>
      <c r="C7" s="40" t="s">
        <v>0</v>
      </c>
      <c r="D7" s="41"/>
      <c r="E7" s="41"/>
      <c r="F7" s="41"/>
      <c r="G7" s="42"/>
      <c r="H7" s="43"/>
      <c r="I7" s="44"/>
      <c r="J7" s="43"/>
      <c r="K7" s="44"/>
      <c r="L7" s="84">
        <v>0</v>
      </c>
    </row>
    <row r="8" spans="1:12" ht="22.5" customHeight="1" x14ac:dyDescent="0.15">
      <c r="A8" s="40">
        <v>2</v>
      </c>
      <c r="C8" s="45" t="s">
        <v>1</v>
      </c>
      <c r="D8" s="46"/>
      <c r="E8" s="46"/>
      <c r="F8" s="46"/>
      <c r="G8" s="42"/>
      <c r="H8" s="84">
        <v>0</v>
      </c>
      <c r="I8" s="47"/>
      <c r="J8" s="48"/>
      <c r="K8" s="44"/>
      <c r="L8" s="43"/>
    </row>
    <row r="9" spans="1:12" ht="22.5" customHeight="1" x14ac:dyDescent="0.15">
      <c r="A9" s="40">
        <v>3</v>
      </c>
      <c r="C9" s="45" t="s">
        <v>2</v>
      </c>
      <c r="D9" s="46"/>
      <c r="E9" s="46"/>
      <c r="F9" s="46"/>
      <c r="G9" s="49" t="s">
        <v>23</v>
      </c>
      <c r="H9" s="84">
        <v>0</v>
      </c>
      <c r="I9" s="47"/>
      <c r="J9" s="79" t="e" vm="1">
        <v>#VALUE!</v>
      </c>
      <c r="K9" s="44"/>
      <c r="L9" s="19">
        <f>SUM(H8:H9)</f>
        <v>0</v>
      </c>
    </row>
    <row r="10" spans="1:12" ht="22.5" customHeight="1" x14ac:dyDescent="0.15">
      <c r="A10" s="40">
        <v>4</v>
      </c>
      <c r="C10" s="40" t="s">
        <v>22</v>
      </c>
      <c r="D10" s="41"/>
      <c r="E10" s="41"/>
      <c r="F10" s="41"/>
      <c r="G10" s="42"/>
      <c r="H10" s="43"/>
      <c r="I10" s="44"/>
      <c r="J10" s="43"/>
      <c r="K10" s="44"/>
      <c r="L10" s="19">
        <f>L7-L9</f>
        <v>0</v>
      </c>
    </row>
    <row r="11" spans="1:12" ht="22.5" customHeight="1" x14ac:dyDescent="0.15">
      <c r="A11" s="40">
        <v>5</v>
      </c>
      <c r="C11" s="45" t="s">
        <v>3</v>
      </c>
      <c r="D11" s="46"/>
      <c r="E11" s="46"/>
      <c r="F11" s="46"/>
      <c r="G11" s="42"/>
      <c r="H11" s="84">
        <v>0</v>
      </c>
      <c r="I11" s="47"/>
      <c r="J11" s="43"/>
      <c r="K11" s="44"/>
      <c r="L11" s="43"/>
    </row>
    <row r="12" spans="1:12" ht="22.5" customHeight="1" x14ac:dyDescent="0.15">
      <c r="A12" s="40">
        <v>6</v>
      </c>
      <c r="C12" s="45" t="s">
        <v>20</v>
      </c>
      <c r="D12" s="46"/>
      <c r="E12" s="46"/>
      <c r="F12" s="46"/>
      <c r="G12" s="49" t="s">
        <v>24</v>
      </c>
      <c r="H12" s="50">
        <v>0.24</v>
      </c>
      <c r="I12" s="51"/>
      <c r="J12" s="19">
        <f>H11-H12</f>
        <v>-0.24</v>
      </c>
      <c r="K12" s="44"/>
      <c r="L12" s="43"/>
    </row>
    <row r="13" spans="1:12" ht="22.5" customHeight="1" x14ac:dyDescent="0.15">
      <c r="A13" s="40">
        <v>7</v>
      </c>
      <c r="C13" s="45" t="s">
        <v>25</v>
      </c>
      <c r="D13" s="46"/>
      <c r="E13" s="46"/>
      <c r="F13" s="46"/>
      <c r="G13" s="42"/>
      <c r="H13" s="43"/>
      <c r="I13" s="52"/>
      <c r="J13" s="19">
        <f>J12*1.5</f>
        <v>-0.36</v>
      </c>
      <c r="K13" s="44"/>
      <c r="L13" s="53"/>
    </row>
    <row r="14" spans="1:12" ht="22.5" customHeight="1" x14ac:dyDescent="0.15">
      <c r="A14" s="40">
        <v>8</v>
      </c>
      <c r="C14" s="45" t="s">
        <v>4</v>
      </c>
      <c r="D14" s="46"/>
      <c r="E14" s="46"/>
      <c r="F14" s="46"/>
      <c r="G14" s="42"/>
      <c r="H14" s="85">
        <v>0</v>
      </c>
      <c r="I14" s="44"/>
      <c r="J14" s="43"/>
      <c r="K14" s="44"/>
      <c r="L14" s="43"/>
    </row>
    <row r="15" spans="1:12" ht="22.5" customHeight="1" x14ac:dyDescent="0.15">
      <c r="A15" s="40">
        <v>9</v>
      </c>
      <c r="C15" s="45" t="s">
        <v>21</v>
      </c>
      <c r="D15" s="46"/>
      <c r="E15" s="46"/>
      <c r="F15" s="46"/>
      <c r="G15" s="49" t="s">
        <v>26</v>
      </c>
      <c r="H15" s="76">
        <f>(H27-0.036)*2</f>
        <v>-7.1999999999999995E-2</v>
      </c>
      <c r="I15" s="54"/>
      <c r="J15" s="19">
        <f>H14-H15</f>
        <v>7.1999999999999995E-2</v>
      </c>
      <c r="K15" s="44"/>
      <c r="L15" s="43"/>
    </row>
    <row r="16" spans="1:12" ht="22.5" customHeight="1" x14ac:dyDescent="0.15">
      <c r="A16" s="40">
        <v>10</v>
      </c>
      <c r="C16" s="45" t="s">
        <v>27</v>
      </c>
      <c r="D16" s="46"/>
      <c r="E16" s="46"/>
      <c r="F16" s="46"/>
      <c r="G16" s="42"/>
      <c r="H16" s="43"/>
      <c r="I16" s="52"/>
      <c r="J16" s="19">
        <f>ROUND(J15/3,3)</f>
        <v>2.4E-2</v>
      </c>
      <c r="K16" s="44"/>
      <c r="L16" s="43"/>
    </row>
    <row r="17" spans="1:15" ht="22.5" customHeight="1" x14ac:dyDescent="0.15">
      <c r="A17" s="40">
        <v>11</v>
      </c>
      <c r="C17" s="45" t="s">
        <v>28</v>
      </c>
      <c r="D17" s="46"/>
      <c r="E17" s="46"/>
      <c r="F17" s="46"/>
      <c r="G17" s="49" t="s">
        <v>29</v>
      </c>
      <c r="H17" s="43"/>
      <c r="I17" s="52"/>
      <c r="J17" s="19">
        <v>0</v>
      </c>
      <c r="K17" s="44"/>
      <c r="L17" s="19">
        <f>IF(J13&lt;0.108,0.108,J13)+IF(J16&lt;0.08,0.08,J16)</f>
        <v>0.188</v>
      </c>
    </row>
    <row r="18" spans="1:15" ht="22.5" customHeight="1" x14ac:dyDescent="0.15">
      <c r="A18" s="40">
        <v>12</v>
      </c>
      <c r="C18" s="40" t="s">
        <v>73</v>
      </c>
      <c r="D18" s="41"/>
      <c r="E18" s="41"/>
      <c r="F18" s="41"/>
      <c r="G18" s="42"/>
      <c r="H18" s="43"/>
      <c r="I18" s="44"/>
      <c r="J18" s="43"/>
      <c r="K18" s="44"/>
      <c r="L18" s="19">
        <f>L10+J13+J16</f>
        <v>-0.33599999999999997</v>
      </c>
    </row>
    <row r="19" spans="1:15" ht="22.5" customHeight="1" x14ac:dyDescent="0.15">
      <c r="A19" s="40">
        <v>13</v>
      </c>
      <c r="C19" s="45" t="s">
        <v>5</v>
      </c>
      <c r="D19" s="46"/>
      <c r="E19" s="46"/>
      <c r="F19" s="46"/>
      <c r="G19" s="42"/>
      <c r="H19" s="84">
        <v>0</v>
      </c>
      <c r="I19" s="44"/>
      <c r="J19" s="43"/>
      <c r="K19" s="44"/>
      <c r="L19" s="43"/>
    </row>
    <row r="20" spans="1:15" ht="22.5" customHeight="1" x14ac:dyDescent="0.15">
      <c r="A20" s="40">
        <v>14</v>
      </c>
      <c r="C20" s="45" t="s">
        <v>6</v>
      </c>
      <c r="D20" s="46"/>
      <c r="E20" s="46"/>
      <c r="F20" s="46"/>
      <c r="G20" s="49" t="s">
        <v>7</v>
      </c>
      <c r="H20" s="84">
        <v>0</v>
      </c>
      <c r="I20" s="47"/>
      <c r="J20" s="19">
        <f>H19-H20</f>
        <v>0</v>
      </c>
      <c r="K20" s="44"/>
      <c r="L20" s="43"/>
    </row>
    <row r="21" spans="1:15" ht="22.5" customHeight="1" x14ac:dyDescent="0.15">
      <c r="A21" s="40">
        <v>15</v>
      </c>
      <c r="C21" s="45" t="s">
        <v>8</v>
      </c>
      <c r="D21" s="46"/>
      <c r="E21" s="46"/>
      <c r="F21" s="46"/>
      <c r="G21" s="56"/>
      <c r="H21" s="84">
        <v>0</v>
      </c>
      <c r="I21" s="47"/>
      <c r="J21" s="43"/>
      <c r="K21" s="44"/>
      <c r="L21" s="43"/>
    </row>
    <row r="22" spans="1:15" ht="22.5" customHeight="1" x14ac:dyDescent="0.15">
      <c r="A22" s="40">
        <v>16</v>
      </c>
      <c r="C22" s="45" t="s">
        <v>9</v>
      </c>
      <c r="D22" s="46"/>
      <c r="E22" s="46"/>
      <c r="F22" s="46"/>
      <c r="G22" s="49" t="s">
        <v>10</v>
      </c>
      <c r="H22" s="84">
        <v>0</v>
      </c>
      <c r="I22" s="44"/>
      <c r="J22" s="19">
        <f>H21-H22</f>
        <v>0</v>
      </c>
      <c r="K22" s="44"/>
      <c r="L22" s="43"/>
      <c r="M22" s="18"/>
    </row>
    <row r="23" spans="1:15" ht="22.5" customHeight="1" x14ac:dyDescent="0.15">
      <c r="A23" s="40">
        <v>17</v>
      </c>
      <c r="C23" s="45" t="s">
        <v>30</v>
      </c>
      <c r="D23" s="46"/>
      <c r="E23" s="46"/>
      <c r="F23" s="46"/>
      <c r="G23" s="49" t="s">
        <v>31</v>
      </c>
      <c r="H23" s="43"/>
      <c r="I23" s="47"/>
      <c r="J23" s="19">
        <f>J20+J22</f>
        <v>0</v>
      </c>
      <c r="K23" s="44"/>
      <c r="L23" s="19">
        <f>J23*2</f>
        <v>0</v>
      </c>
    </row>
    <row r="24" spans="1:15" ht="22.5" customHeight="1" x14ac:dyDescent="0.15">
      <c r="A24" s="40">
        <v>18</v>
      </c>
      <c r="C24" s="40" t="s">
        <v>32</v>
      </c>
      <c r="D24" s="41"/>
      <c r="E24" s="41"/>
      <c r="F24" s="41"/>
      <c r="G24" s="42"/>
      <c r="H24" s="43"/>
      <c r="I24" s="47"/>
      <c r="J24" s="57"/>
      <c r="K24" s="44"/>
      <c r="L24" s="19">
        <f>L18+L23</f>
        <v>-0.33599999999999997</v>
      </c>
    </row>
    <row r="25" spans="1:15" ht="22.5" customHeight="1" x14ac:dyDescent="0.15">
      <c r="A25" s="40">
        <v>19</v>
      </c>
      <c r="C25" s="45" t="s">
        <v>11</v>
      </c>
      <c r="D25" s="46"/>
      <c r="E25" s="46"/>
      <c r="F25" s="46"/>
      <c r="G25" s="42"/>
      <c r="H25" s="84">
        <v>0</v>
      </c>
      <c r="I25" s="44"/>
      <c r="J25" s="43"/>
      <c r="K25" s="44"/>
      <c r="L25" s="43"/>
    </row>
    <row r="26" spans="1:15" ht="22.5" customHeight="1" x14ac:dyDescent="0.15">
      <c r="A26" s="40">
        <v>20</v>
      </c>
      <c r="C26" s="45" t="s">
        <v>12</v>
      </c>
      <c r="D26" s="46"/>
      <c r="E26" s="46"/>
      <c r="F26" s="46"/>
      <c r="G26" s="42"/>
      <c r="H26" s="84">
        <v>0</v>
      </c>
      <c r="I26" s="44"/>
      <c r="J26" s="43"/>
      <c r="K26" s="44"/>
      <c r="L26" s="43"/>
    </row>
    <row r="27" spans="1:15" ht="22.5" customHeight="1" x14ac:dyDescent="0.15">
      <c r="A27" s="40">
        <v>21</v>
      </c>
      <c r="C27" s="45" t="s">
        <v>13</v>
      </c>
      <c r="D27" s="46"/>
      <c r="E27" s="46"/>
      <c r="F27" s="46"/>
      <c r="G27" s="49" t="s">
        <v>14</v>
      </c>
      <c r="H27" s="86">
        <v>0</v>
      </c>
      <c r="I27" s="44"/>
      <c r="J27" s="19">
        <f>H25+H26+H27</f>
        <v>0</v>
      </c>
      <c r="K27" s="44"/>
      <c r="L27" s="43"/>
      <c r="O27" s="11"/>
    </row>
    <row r="28" spans="1:15" ht="22.5" customHeight="1" x14ac:dyDescent="0.15">
      <c r="A28" s="40">
        <v>22</v>
      </c>
      <c r="C28" s="45" t="s">
        <v>33</v>
      </c>
      <c r="D28" s="46"/>
      <c r="E28" s="46"/>
      <c r="F28" s="46"/>
      <c r="G28" s="49" t="s">
        <v>34</v>
      </c>
      <c r="H28" s="43"/>
      <c r="I28" s="44"/>
      <c r="J28" s="19">
        <f>J27/3</f>
        <v>0</v>
      </c>
      <c r="K28" s="44"/>
      <c r="L28" s="19">
        <f>IF(J28&gt;0.292,0.292,J28)</f>
        <v>0</v>
      </c>
    </row>
    <row r="29" spans="1:15" ht="22.5" customHeight="1" x14ac:dyDescent="0.15">
      <c r="A29" s="40">
        <v>23</v>
      </c>
      <c r="C29" s="45" t="s">
        <v>35</v>
      </c>
      <c r="D29" s="46"/>
      <c r="E29" s="46"/>
      <c r="F29" s="46"/>
      <c r="G29" s="42"/>
      <c r="H29" s="43"/>
      <c r="I29" s="44"/>
      <c r="J29" s="43"/>
      <c r="K29" s="44"/>
      <c r="L29" s="19">
        <f>L24-L28</f>
        <v>-0.33599999999999997</v>
      </c>
    </row>
    <row r="30" spans="1:15" ht="22.5" customHeight="1" x14ac:dyDescent="0.15">
      <c r="A30" s="40">
        <v>24</v>
      </c>
      <c r="C30" s="45" t="s">
        <v>36</v>
      </c>
      <c r="D30" s="46"/>
      <c r="E30" s="46"/>
      <c r="F30" s="46"/>
      <c r="G30" s="49" t="s">
        <v>37</v>
      </c>
      <c r="H30" s="19">
        <f>L50</f>
        <v>0</v>
      </c>
      <c r="I30" s="44"/>
      <c r="J30" s="43"/>
      <c r="K30" s="44"/>
      <c r="L30" s="43"/>
    </row>
    <row r="31" spans="1:15" ht="22.5" customHeight="1" x14ac:dyDescent="0.15">
      <c r="A31" s="40">
        <v>25</v>
      </c>
      <c r="C31" s="45" t="s">
        <v>38</v>
      </c>
      <c r="D31" s="46"/>
      <c r="E31" s="40" t="s">
        <v>18</v>
      </c>
      <c r="F31" s="44"/>
      <c r="G31" s="49" t="s">
        <v>39</v>
      </c>
      <c r="H31" s="19">
        <f>L50</f>
        <v>0</v>
      </c>
      <c r="I31" s="52"/>
      <c r="J31" s="19">
        <f>H30-H31</f>
        <v>0</v>
      </c>
      <c r="K31" s="44"/>
      <c r="L31" s="19">
        <f>2*J31</f>
        <v>0</v>
      </c>
    </row>
    <row r="32" spans="1:15" ht="22.5" customHeight="1" x14ac:dyDescent="0.15">
      <c r="A32" s="40">
        <v>26</v>
      </c>
      <c r="C32" s="40" t="s">
        <v>40</v>
      </c>
      <c r="D32" s="58"/>
      <c r="E32" s="41"/>
      <c r="F32" s="41"/>
      <c r="G32" s="49" t="s">
        <v>41</v>
      </c>
      <c r="H32" s="84">
        <v>0</v>
      </c>
      <c r="I32" s="52"/>
      <c r="J32" s="43"/>
      <c r="K32" s="44"/>
      <c r="L32" s="43"/>
    </row>
    <row r="33" spans="1:12" ht="22.5" customHeight="1" x14ac:dyDescent="0.15">
      <c r="A33" s="40">
        <v>27</v>
      </c>
      <c r="C33" s="45" t="s">
        <v>42</v>
      </c>
      <c r="D33" s="46"/>
      <c r="E33" s="42" t="s">
        <v>43</v>
      </c>
      <c r="F33" s="58"/>
      <c r="G33" s="49" t="s">
        <v>44</v>
      </c>
      <c r="H33" s="19">
        <v>0.72</v>
      </c>
      <c r="I33" s="52"/>
      <c r="J33" s="19">
        <f>H33-H32</f>
        <v>0.72</v>
      </c>
      <c r="K33" s="44"/>
      <c r="L33" s="19">
        <f>IF(J33&gt;0,J33)*4</f>
        <v>2.88</v>
      </c>
    </row>
    <row r="34" spans="1:12" ht="22.5" customHeight="1" x14ac:dyDescent="0.15">
      <c r="A34" s="40">
        <v>28</v>
      </c>
      <c r="C34" s="45" t="s">
        <v>45</v>
      </c>
      <c r="D34" s="46"/>
      <c r="E34" s="41"/>
      <c r="F34" s="41"/>
      <c r="G34" s="42"/>
      <c r="H34" s="43"/>
      <c r="I34" s="52"/>
      <c r="J34" s="43"/>
      <c r="K34" s="44"/>
      <c r="L34" s="19">
        <f>ROUND(SQRT(J76),3)</f>
        <v>0</v>
      </c>
    </row>
    <row r="35" spans="1:12" ht="22.5" customHeight="1" x14ac:dyDescent="0.15">
      <c r="A35" s="40">
        <v>29</v>
      </c>
      <c r="C35" s="40" t="s">
        <v>46</v>
      </c>
      <c r="D35" s="58"/>
      <c r="E35" s="41"/>
      <c r="F35" s="41"/>
      <c r="G35" s="42"/>
      <c r="H35" s="43"/>
      <c r="I35" s="52"/>
      <c r="J35" s="43"/>
      <c r="K35" s="44"/>
      <c r="L35" s="19">
        <f>L18+L23-L28+L34</f>
        <v>-0.33599999999999997</v>
      </c>
    </row>
    <row r="36" spans="1:12" ht="22.5" customHeight="1" x14ac:dyDescent="0.15">
      <c r="A36" s="40">
        <v>30</v>
      </c>
      <c r="C36" s="45" t="s">
        <v>15</v>
      </c>
      <c r="D36" s="46"/>
      <c r="E36" s="46"/>
      <c r="F36" s="46"/>
      <c r="G36" s="42"/>
      <c r="H36" s="43"/>
      <c r="I36" s="44"/>
      <c r="J36" s="43"/>
      <c r="K36" s="78">
        <v>2.37</v>
      </c>
      <c r="L36" s="19">
        <f>L35/K36</f>
        <v>-0.14177215189873416</v>
      </c>
    </row>
    <row r="37" spans="1:12" ht="22.5" customHeight="1" x14ac:dyDescent="0.15">
      <c r="A37" s="40">
        <v>31</v>
      </c>
      <c r="C37" s="45" t="s">
        <v>52</v>
      </c>
      <c r="D37" s="46"/>
      <c r="E37" s="44"/>
      <c r="F37" s="44"/>
      <c r="G37" s="49" t="s">
        <v>53</v>
      </c>
      <c r="H37" s="84">
        <v>0</v>
      </c>
      <c r="I37" s="44"/>
      <c r="J37" s="59"/>
      <c r="K37" s="44"/>
      <c r="L37" s="59"/>
    </row>
    <row r="38" spans="1:12" ht="22.5" customHeight="1" x14ac:dyDescent="0.15">
      <c r="A38" s="40">
        <v>32</v>
      </c>
      <c r="C38" s="45" t="s">
        <v>54</v>
      </c>
      <c r="D38" s="46"/>
      <c r="E38" s="45" t="s">
        <v>55</v>
      </c>
      <c r="F38" s="46"/>
      <c r="G38" s="49" t="s">
        <v>56</v>
      </c>
      <c r="H38" s="84">
        <v>1</v>
      </c>
      <c r="I38" s="44"/>
      <c r="J38" s="19">
        <f>H37-H38</f>
        <v>-1</v>
      </c>
      <c r="K38" s="44"/>
      <c r="L38" s="50">
        <f>IF(J38&gt;0,J38)*3</f>
        <v>0</v>
      </c>
    </row>
    <row r="39" spans="1:12" ht="22.5" customHeight="1" x14ac:dyDescent="0.15">
      <c r="A39" s="40">
        <v>33</v>
      </c>
      <c r="C39" s="45" t="s">
        <v>57</v>
      </c>
      <c r="D39" s="46"/>
      <c r="E39" s="46"/>
      <c r="F39" s="46"/>
      <c r="G39" s="49" t="s">
        <v>58</v>
      </c>
      <c r="H39" s="87">
        <v>0</v>
      </c>
      <c r="I39" s="44"/>
      <c r="J39" s="59"/>
      <c r="K39" s="44"/>
      <c r="L39" s="59"/>
    </row>
    <row r="40" spans="1:12" ht="22.5" customHeight="1" x14ac:dyDescent="0.15">
      <c r="A40" s="40">
        <v>34</v>
      </c>
      <c r="C40" s="45" t="s">
        <v>59</v>
      </c>
      <c r="D40" s="46"/>
      <c r="E40" s="45" t="s">
        <v>55</v>
      </c>
      <c r="F40" s="46"/>
      <c r="G40" s="49" t="s">
        <v>56</v>
      </c>
      <c r="H40" s="19">
        <f>0.02*H32</f>
        <v>0</v>
      </c>
      <c r="I40" s="44"/>
      <c r="J40" s="19">
        <f>H39-H40</f>
        <v>0</v>
      </c>
      <c r="K40" s="44"/>
      <c r="L40" s="50">
        <f>IF(J40&gt;0,J40)*3</f>
        <v>0</v>
      </c>
    </row>
    <row r="41" spans="1:12" ht="22.5" customHeight="1" x14ac:dyDescent="0.15">
      <c r="A41" s="40">
        <v>35</v>
      </c>
      <c r="C41" s="60" t="s">
        <v>60</v>
      </c>
      <c r="D41" s="46"/>
      <c r="E41" s="46"/>
      <c r="F41" s="46"/>
      <c r="G41" s="42"/>
      <c r="H41" s="59"/>
      <c r="I41" s="44"/>
      <c r="J41" s="59"/>
      <c r="K41" s="44"/>
      <c r="L41" s="19">
        <f>L36+H41</f>
        <v>-0.14177215189873416</v>
      </c>
    </row>
    <row r="42" spans="1:12" ht="22.5" customHeight="1" thickBot="1" x14ac:dyDescent="0.25">
      <c r="A42" s="3"/>
      <c r="I42" s="4"/>
      <c r="L42" s="4"/>
    </row>
    <row r="43" spans="1:12" ht="22.5" customHeight="1" thickBot="1" x14ac:dyDescent="0.2">
      <c r="A43" s="81"/>
      <c r="C43" s="60" t="s">
        <v>80</v>
      </c>
      <c r="D43" s="56"/>
      <c r="E43" s="93">
        <f>E4</f>
        <v>0</v>
      </c>
      <c r="F43" s="56"/>
      <c r="G43" s="61" t="str">
        <f>G4</f>
        <v xml:space="preserve">2.4 NOD Number </v>
      </c>
      <c r="H43" s="80">
        <f>H4</f>
        <v>0</v>
      </c>
      <c r="I43" s="42"/>
      <c r="J43" s="42"/>
      <c r="K43" s="42"/>
      <c r="L43" s="61" t="s">
        <v>85</v>
      </c>
    </row>
    <row r="44" spans="1:12" ht="22.5" customHeight="1" thickBot="1" x14ac:dyDescent="0.2">
      <c r="A44" s="81" t="s">
        <v>84</v>
      </c>
      <c r="C44" s="60" t="s">
        <v>81</v>
      </c>
      <c r="D44" s="56"/>
      <c r="E44" s="80">
        <f>E5</f>
        <v>0</v>
      </c>
      <c r="F44" s="56"/>
      <c r="G44" s="61" t="s">
        <v>82</v>
      </c>
      <c r="H44" s="56"/>
      <c r="I44" s="42"/>
      <c r="J44" s="42"/>
      <c r="K44" s="42"/>
      <c r="L44" s="61"/>
    </row>
    <row r="45" spans="1:12" ht="11.25" customHeight="1" x14ac:dyDescent="0.2">
      <c r="C45" s="35"/>
      <c r="D45" s="22"/>
      <c r="E45" s="1"/>
      <c r="F45" s="1"/>
      <c r="G45" s="6"/>
      <c r="I45" s="1"/>
      <c r="J45" s="1"/>
      <c r="K45" s="1"/>
      <c r="L45" s="2"/>
    </row>
    <row r="46" spans="1:12" ht="22.5" customHeight="1" x14ac:dyDescent="0.15">
      <c r="A46" s="40">
        <v>36</v>
      </c>
      <c r="C46" s="40" t="s">
        <v>47</v>
      </c>
      <c r="D46" s="44"/>
      <c r="E46" s="44"/>
      <c r="F46" s="44"/>
      <c r="G46" s="61"/>
      <c r="H46" s="44"/>
      <c r="I46" s="44"/>
      <c r="J46" s="59"/>
      <c r="K46" s="44"/>
      <c r="L46" s="19">
        <f>L7</f>
        <v>0</v>
      </c>
    </row>
    <row r="47" spans="1:12" ht="22.5" customHeight="1" x14ac:dyDescent="0.15">
      <c r="A47" s="40">
        <v>37</v>
      </c>
      <c r="C47" s="45" t="s">
        <v>16</v>
      </c>
      <c r="D47" s="62"/>
      <c r="E47" s="44"/>
      <c r="F47" s="44"/>
      <c r="G47" s="42"/>
      <c r="H47" s="44"/>
      <c r="I47" s="44"/>
      <c r="J47" s="84">
        <v>0</v>
      </c>
      <c r="K47" s="44"/>
      <c r="L47" s="63"/>
    </row>
    <row r="48" spans="1:12" ht="22.5" customHeight="1" x14ac:dyDescent="0.15">
      <c r="A48" s="40">
        <v>38</v>
      </c>
      <c r="C48" s="45" t="s">
        <v>17</v>
      </c>
      <c r="D48" s="62"/>
      <c r="E48" s="44"/>
      <c r="F48" s="44"/>
      <c r="G48" s="42"/>
      <c r="H48" s="44"/>
      <c r="I48" s="44"/>
      <c r="J48" s="84">
        <v>0</v>
      </c>
      <c r="K48" s="44"/>
      <c r="L48" s="63"/>
    </row>
    <row r="49" spans="1:12" ht="22.5" customHeight="1" x14ac:dyDescent="0.15">
      <c r="A49" s="40">
        <v>39</v>
      </c>
      <c r="C49" s="45" t="s">
        <v>48</v>
      </c>
      <c r="D49" s="62"/>
      <c r="E49" s="44"/>
      <c r="F49" s="44"/>
      <c r="G49" s="42"/>
      <c r="H49" s="44"/>
      <c r="I49" s="44"/>
      <c r="J49" s="43"/>
      <c r="K49" s="44"/>
      <c r="L49" s="19">
        <f>J47+J48</f>
        <v>0</v>
      </c>
    </row>
    <row r="50" spans="1:12" ht="22.5" customHeight="1" x14ac:dyDescent="0.15">
      <c r="A50" s="40">
        <v>40</v>
      </c>
      <c r="C50" s="72" t="s">
        <v>97</v>
      </c>
      <c r="D50" s="46"/>
      <c r="E50" s="46"/>
      <c r="F50" s="46"/>
      <c r="G50" s="42"/>
      <c r="H50" s="44"/>
      <c r="I50" s="52"/>
      <c r="J50" s="43"/>
      <c r="K50" s="44"/>
      <c r="L50" s="19">
        <f>L7-L49</f>
        <v>0</v>
      </c>
    </row>
    <row r="51" spans="1:12" ht="22.5" customHeight="1" x14ac:dyDescent="0.15">
      <c r="A51" s="40">
        <v>41</v>
      </c>
      <c r="C51" s="72" t="s">
        <v>79</v>
      </c>
      <c r="D51" s="33"/>
      <c r="E51" s="33"/>
      <c r="F51" s="33"/>
      <c r="G51" s="33"/>
      <c r="H51" s="33"/>
      <c r="I51" s="44"/>
      <c r="J51" s="43"/>
      <c r="K51" s="44"/>
      <c r="L51" s="19">
        <v>0.05</v>
      </c>
    </row>
    <row r="52" spans="1:12" ht="22.5" customHeight="1" x14ac:dyDescent="0.15">
      <c r="A52" s="40">
        <v>42</v>
      </c>
      <c r="C52" s="42" t="s">
        <v>95</v>
      </c>
      <c r="D52" s="41"/>
      <c r="E52" s="41"/>
      <c r="F52" s="41"/>
      <c r="G52" s="42"/>
      <c r="H52" s="44"/>
      <c r="I52" s="44"/>
      <c r="J52" s="43"/>
      <c r="K52" s="44"/>
      <c r="L52" s="90">
        <v>0</v>
      </c>
    </row>
    <row r="53" spans="1:12" ht="22.5" customHeight="1" x14ac:dyDescent="0.15">
      <c r="A53" s="40">
        <v>43</v>
      </c>
      <c r="C53" s="40" t="s">
        <v>49</v>
      </c>
      <c r="D53" s="41"/>
      <c r="E53" s="41"/>
      <c r="F53" s="41"/>
      <c r="G53" s="42"/>
      <c r="H53" s="65" t="s">
        <v>51</v>
      </c>
      <c r="I53" s="44"/>
      <c r="J53" s="66">
        <v>35</v>
      </c>
      <c r="K53" s="44"/>
      <c r="L53" s="67">
        <f>L52+J53</f>
        <v>35</v>
      </c>
    </row>
    <row r="54" spans="1:12" ht="22.5" customHeight="1" x14ac:dyDescent="0.15">
      <c r="A54" s="40">
        <v>44</v>
      </c>
      <c r="C54" s="42" t="s">
        <v>96</v>
      </c>
      <c r="D54" s="41"/>
      <c r="E54" s="73" t="s">
        <v>50</v>
      </c>
      <c r="F54" s="44"/>
      <c r="G54" s="49" t="s">
        <v>72</v>
      </c>
      <c r="H54" s="19">
        <v>0</v>
      </c>
      <c r="I54" s="44"/>
      <c r="J54" s="43"/>
      <c r="K54" s="44"/>
      <c r="L54" s="64">
        <f>(0.2*L50+0.06)^3*1025</f>
        <v>0.22139999999999999</v>
      </c>
    </row>
    <row r="55" spans="1:12" ht="22.5" customHeight="1" x14ac:dyDescent="0.2">
      <c r="A55" s="3"/>
      <c r="C55" s="35"/>
      <c r="D55" s="1"/>
      <c r="J55" s="4"/>
      <c r="L55" s="23"/>
    </row>
    <row r="56" spans="1:12" ht="22.5" customHeight="1" x14ac:dyDescent="0.2">
      <c r="A56" s="3"/>
      <c r="C56" s="36"/>
      <c r="D56" s="31"/>
      <c r="E56" s="31"/>
      <c r="F56" s="31"/>
      <c r="J56" s="4"/>
      <c r="L56" s="23"/>
    </row>
    <row r="57" spans="1:12" ht="22.5" customHeight="1" x14ac:dyDescent="0.2">
      <c r="A57" s="3"/>
      <c r="C57" s="35"/>
      <c r="D57" s="1"/>
      <c r="E57" s="4"/>
      <c r="F57" s="4"/>
      <c r="J57" s="4"/>
      <c r="L57" s="23"/>
    </row>
    <row r="58" spans="1:12" ht="22.5" customHeight="1" thickBot="1" x14ac:dyDescent="0.25">
      <c r="A58" s="81"/>
      <c r="C58" s="40" t="s">
        <v>69</v>
      </c>
      <c r="D58" s="41"/>
      <c r="E58" s="41"/>
      <c r="F58" s="41"/>
      <c r="G58" s="20"/>
      <c r="J58" s="4"/>
      <c r="L58" s="23"/>
    </row>
    <row r="59" spans="1:12" ht="22.5" customHeight="1" thickBot="1" x14ac:dyDescent="0.25">
      <c r="A59" s="40">
        <v>45</v>
      </c>
      <c r="C59" s="42" t="s">
        <v>91</v>
      </c>
      <c r="D59" s="41"/>
      <c r="E59" s="61" t="s">
        <v>98</v>
      </c>
      <c r="F59" s="88">
        <v>0</v>
      </c>
      <c r="J59" s="4"/>
      <c r="L59" s="23"/>
    </row>
    <row r="60" spans="1:12" ht="22.5" customHeight="1" thickBot="1" x14ac:dyDescent="0.25">
      <c r="A60" s="40">
        <v>46</v>
      </c>
      <c r="C60" s="40" t="s">
        <v>70</v>
      </c>
      <c r="D60" s="41"/>
      <c r="E60" s="61" t="s">
        <v>74</v>
      </c>
      <c r="F60" s="88">
        <v>0</v>
      </c>
      <c r="J60" s="4"/>
      <c r="L60" s="23"/>
    </row>
    <row r="61" spans="1:12" ht="22.5" customHeight="1" thickBot="1" x14ac:dyDescent="0.25">
      <c r="A61" s="40">
        <v>47</v>
      </c>
      <c r="C61" s="40" t="s">
        <v>71</v>
      </c>
      <c r="D61" s="41"/>
      <c r="E61" s="61" t="s">
        <v>75</v>
      </c>
      <c r="F61" s="88">
        <v>0</v>
      </c>
      <c r="G61" s="20"/>
      <c r="J61" s="4"/>
      <c r="L61" s="23"/>
    </row>
    <row r="62" spans="1:12" ht="22.5" customHeight="1" thickBot="1" x14ac:dyDescent="0.25">
      <c r="A62" s="40">
        <v>48</v>
      </c>
      <c r="C62" s="42" t="s">
        <v>92</v>
      </c>
      <c r="D62" s="41"/>
      <c r="E62" s="61" t="s">
        <v>76</v>
      </c>
      <c r="F62" s="88">
        <v>0</v>
      </c>
      <c r="J62" s="4"/>
      <c r="L62" s="23"/>
    </row>
    <row r="63" spans="1:12" ht="22.5" customHeight="1" thickBot="1" x14ac:dyDescent="0.25">
      <c r="A63" s="81"/>
      <c r="C63" s="45"/>
      <c r="D63" s="68"/>
      <c r="E63" s="44"/>
      <c r="F63" s="52"/>
      <c r="G63" s="39"/>
      <c r="J63" s="4"/>
      <c r="L63" s="23"/>
    </row>
    <row r="64" spans="1:12" ht="22.5" customHeight="1" thickBot="1" x14ac:dyDescent="0.25">
      <c r="A64" s="40">
        <v>49</v>
      </c>
      <c r="C64" s="40" t="s">
        <v>61</v>
      </c>
      <c r="D64" s="58"/>
      <c r="E64" s="58"/>
      <c r="F64" s="82" t="s">
        <v>19</v>
      </c>
      <c r="H64" s="4"/>
      <c r="J64" s="4"/>
      <c r="L64" s="23"/>
    </row>
    <row r="65" spans="1:12" ht="22.5" customHeight="1" thickBot="1" x14ac:dyDescent="0.25">
      <c r="A65" s="40">
        <v>50</v>
      </c>
      <c r="C65" s="42" t="s">
        <v>93</v>
      </c>
      <c r="D65" s="58"/>
      <c r="E65" s="58"/>
      <c r="F65" s="82" t="s">
        <v>19</v>
      </c>
      <c r="J65" s="4"/>
      <c r="L65" s="23"/>
    </row>
    <row r="66" spans="1:12" ht="22.5" customHeight="1" thickBot="1" x14ac:dyDescent="0.25">
      <c r="A66" s="40">
        <v>51</v>
      </c>
      <c r="C66" s="40" t="s">
        <v>62</v>
      </c>
      <c r="D66" s="58"/>
      <c r="E66" s="58"/>
      <c r="F66" s="82" t="s">
        <v>19</v>
      </c>
      <c r="J66" s="4"/>
      <c r="L66" s="23"/>
    </row>
    <row r="67" spans="1:12" ht="22.5" customHeight="1" thickBot="1" x14ac:dyDescent="0.25">
      <c r="A67" s="40">
        <v>52</v>
      </c>
      <c r="C67" s="42" t="s">
        <v>94</v>
      </c>
      <c r="D67" s="58"/>
      <c r="E67" s="58"/>
      <c r="F67" s="83" t="s">
        <v>19</v>
      </c>
      <c r="J67" s="4"/>
      <c r="L67" s="23"/>
    </row>
    <row r="68" spans="1:12" ht="22.5" customHeight="1" x14ac:dyDescent="0.2">
      <c r="A68" s="3"/>
      <c r="C68" s="35"/>
      <c r="D68" s="1"/>
      <c r="J68" s="4"/>
      <c r="L68" s="23"/>
    </row>
    <row r="69" spans="1:12" ht="22.5" customHeight="1" x14ac:dyDescent="0.2">
      <c r="A69" s="3"/>
    </row>
    <row r="70" spans="1:12" ht="22.5" customHeight="1" x14ac:dyDescent="0.2">
      <c r="A70" s="3"/>
    </row>
    <row r="71" spans="1:12" ht="22.5" customHeight="1" x14ac:dyDescent="0.2">
      <c r="A71" s="3"/>
    </row>
    <row r="72" spans="1:12" ht="22.5" customHeight="1" x14ac:dyDescent="0.15">
      <c r="A72" s="81"/>
      <c r="C72" s="40" t="s">
        <v>63</v>
      </c>
      <c r="D72" s="58"/>
      <c r="E72" s="58"/>
      <c r="F72" s="58"/>
      <c r="G72" s="49"/>
      <c r="H72" s="58"/>
      <c r="I72" s="58"/>
      <c r="J72" s="58"/>
      <c r="K72" s="44"/>
      <c r="L72" s="69"/>
    </row>
    <row r="73" spans="1:12" ht="22.5" customHeight="1" x14ac:dyDescent="0.15">
      <c r="A73" s="40">
        <v>53</v>
      </c>
      <c r="C73" s="40" t="s">
        <v>64</v>
      </c>
      <c r="D73" s="58"/>
      <c r="E73" s="58"/>
      <c r="F73" s="58"/>
      <c r="G73" s="49"/>
      <c r="H73" s="70"/>
      <c r="I73" s="58"/>
      <c r="J73" s="89">
        <f>0.5*F59*F60</f>
        <v>0</v>
      </c>
      <c r="K73" s="44"/>
      <c r="L73" s="69"/>
    </row>
    <row r="74" spans="1:12" ht="22.5" customHeight="1" x14ac:dyDescent="0.15">
      <c r="A74" s="40">
        <v>54</v>
      </c>
      <c r="C74" s="40" t="s">
        <v>65</v>
      </c>
      <c r="D74" s="58"/>
      <c r="E74" s="58"/>
      <c r="F74" s="58"/>
      <c r="G74" s="49"/>
      <c r="H74" s="71">
        <f>0.5*F61*F62</f>
        <v>0</v>
      </c>
      <c r="I74" s="58"/>
      <c r="J74" s="70"/>
      <c r="K74" s="44"/>
      <c r="L74" s="44"/>
    </row>
    <row r="75" spans="1:12" ht="22.5" customHeight="1" x14ac:dyDescent="0.15">
      <c r="A75" s="40">
        <v>55</v>
      </c>
      <c r="C75" s="40" t="s">
        <v>66</v>
      </c>
      <c r="D75" s="58"/>
      <c r="E75" s="58"/>
      <c r="F75" s="58"/>
      <c r="G75" s="49"/>
      <c r="H75" s="55"/>
      <c r="I75" s="58"/>
      <c r="J75" s="71">
        <f>0.85*H74</f>
        <v>0</v>
      </c>
      <c r="K75" s="44"/>
      <c r="L75" s="44"/>
    </row>
    <row r="76" spans="1:12" ht="22.5" customHeight="1" x14ac:dyDescent="0.15">
      <c r="A76" s="40">
        <v>56</v>
      </c>
      <c r="C76" s="40" t="s">
        <v>67</v>
      </c>
      <c r="D76" s="58"/>
      <c r="E76" s="58"/>
      <c r="F76" s="58"/>
      <c r="G76" s="49"/>
      <c r="H76" s="55"/>
      <c r="I76" s="58"/>
      <c r="J76" s="71">
        <f>J73+J75</f>
        <v>0</v>
      </c>
      <c r="K76" s="44"/>
      <c r="L76" s="44"/>
    </row>
    <row r="77" spans="1:12" ht="22.5" customHeight="1" x14ac:dyDescent="0.15">
      <c r="A77" s="40">
        <v>57</v>
      </c>
      <c r="C77" s="40" t="s">
        <v>68</v>
      </c>
      <c r="D77" s="58"/>
      <c r="E77" s="58"/>
      <c r="F77" s="58"/>
      <c r="G77" s="49"/>
      <c r="H77" s="55"/>
      <c r="I77" s="58"/>
      <c r="J77" s="71">
        <f>ROUND(SQRT(J76),3)</f>
        <v>0</v>
      </c>
      <c r="K77" s="44"/>
      <c r="L77" s="44"/>
    </row>
    <row r="78" spans="1:12" ht="22.5" customHeight="1" x14ac:dyDescent="0.15">
      <c r="C78" s="40"/>
      <c r="D78" s="44"/>
      <c r="E78" s="44"/>
      <c r="F78" s="44"/>
      <c r="G78" s="42"/>
      <c r="H78" s="44"/>
      <c r="I78" s="44"/>
      <c r="J78" s="44"/>
      <c r="K78" s="44"/>
      <c r="L78" s="44"/>
    </row>
    <row r="79" spans="1:12" ht="16" customHeight="1" x14ac:dyDescent="0.15">
      <c r="C79" s="105" t="s">
        <v>86</v>
      </c>
      <c r="D79" s="108"/>
      <c r="E79" s="120"/>
      <c r="F79" s="121" t="s">
        <v>89</v>
      </c>
      <c r="G79" s="118"/>
      <c r="H79" s="102" t="s">
        <v>103</v>
      </c>
      <c r="I79" s="103"/>
      <c r="J79" s="103"/>
      <c r="K79" s="94"/>
      <c r="L79" s="110"/>
    </row>
    <row r="80" spans="1:12" ht="17" customHeight="1" x14ac:dyDescent="0.15">
      <c r="C80" s="105"/>
      <c r="D80" s="106"/>
      <c r="E80" s="107"/>
      <c r="F80" s="122"/>
      <c r="G80" s="119"/>
      <c r="H80" s="112" t="s">
        <v>102</v>
      </c>
      <c r="I80" s="113"/>
      <c r="J80" s="113"/>
      <c r="K80" s="114"/>
      <c r="L80" s="111"/>
    </row>
    <row r="81" spans="3:12" ht="16" customHeight="1" x14ac:dyDescent="0.15">
      <c r="C81" s="105" t="s">
        <v>87</v>
      </c>
      <c r="D81" s="109"/>
      <c r="E81" s="109"/>
      <c r="F81" s="109"/>
      <c r="G81" s="109"/>
      <c r="H81" s="102" t="s">
        <v>100</v>
      </c>
      <c r="I81" s="104"/>
      <c r="J81" s="104"/>
      <c r="K81" s="94"/>
      <c r="L81" s="110"/>
    </row>
    <row r="82" spans="3:12" ht="17" customHeight="1" x14ac:dyDescent="0.15">
      <c r="C82" s="105"/>
      <c r="D82" s="109"/>
      <c r="E82" s="109"/>
      <c r="F82" s="109"/>
      <c r="G82" s="109"/>
      <c r="H82" s="115" t="s">
        <v>101</v>
      </c>
      <c r="I82" s="116"/>
      <c r="J82" s="116"/>
      <c r="K82" s="117"/>
      <c r="L82" s="111"/>
    </row>
    <row r="83" spans="3:12" ht="33" customHeight="1" x14ac:dyDescent="0.15">
      <c r="C83" s="94" t="s">
        <v>90</v>
      </c>
      <c r="D83" s="96"/>
      <c r="E83" s="97"/>
      <c r="F83" s="73"/>
      <c r="G83" s="91"/>
      <c r="H83" s="100"/>
      <c r="I83" s="101"/>
      <c r="J83" s="101"/>
      <c r="K83" s="101"/>
      <c r="L83" s="101"/>
    </row>
    <row r="84" spans="3:12" ht="22.5" customHeight="1" x14ac:dyDescent="0.15">
      <c r="C84" s="94"/>
      <c r="D84" s="98"/>
      <c r="E84" s="99"/>
      <c r="F84" s="73"/>
      <c r="G84" s="42"/>
      <c r="H84" s="101"/>
      <c r="I84" s="101"/>
      <c r="J84" s="101"/>
      <c r="K84" s="101"/>
      <c r="L84" s="101"/>
    </row>
    <row r="85" spans="3:12" ht="22.5" customHeight="1" x14ac:dyDescent="0.15">
      <c r="C85" s="49" t="s">
        <v>88</v>
      </c>
      <c r="D85" s="42"/>
      <c r="E85" s="58"/>
      <c r="F85" s="58"/>
      <c r="G85" s="42"/>
      <c r="H85" s="42"/>
      <c r="I85" s="42"/>
      <c r="J85" s="42"/>
      <c r="K85" s="42"/>
      <c r="L85" s="42"/>
    </row>
    <row r="86" spans="3:12" ht="22.5" customHeight="1" x14ac:dyDescent="0.15">
      <c r="C86" s="40"/>
      <c r="D86" s="42"/>
      <c r="E86" s="42"/>
      <c r="F86" s="42"/>
      <c r="G86" s="42"/>
      <c r="H86" s="42"/>
      <c r="I86" s="42"/>
      <c r="J86" s="42"/>
      <c r="K86" s="42"/>
      <c r="L86" s="42"/>
    </row>
    <row r="87" spans="3:12" ht="22.5" customHeight="1" x14ac:dyDescent="0.15">
      <c r="C87" s="40"/>
      <c r="D87" s="58"/>
      <c r="E87" s="58"/>
      <c r="F87" s="58"/>
      <c r="G87" s="42"/>
      <c r="H87" s="58"/>
      <c r="I87" s="58"/>
      <c r="J87" s="58"/>
      <c r="K87" s="58"/>
      <c r="L87" s="58"/>
    </row>
    <row r="88" spans="3:12" ht="22.5" customHeight="1" x14ac:dyDescent="0.15">
      <c r="C88" s="73"/>
      <c r="D88" s="58"/>
      <c r="E88" s="58"/>
      <c r="F88" s="58"/>
      <c r="G88" s="42"/>
      <c r="H88" s="58"/>
      <c r="I88" s="58"/>
      <c r="J88" s="58"/>
      <c r="K88" s="58"/>
      <c r="L88" s="49"/>
    </row>
    <row r="89" spans="3:12" ht="22.5" customHeight="1" x14ac:dyDescent="0.15">
      <c r="C89" s="40"/>
      <c r="D89" s="44"/>
      <c r="E89" s="44"/>
      <c r="F89" s="44"/>
      <c r="G89" s="42"/>
      <c r="H89" s="44"/>
      <c r="I89" s="44"/>
      <c r="J89" s="44"/>
      <c r="K89" s="44"/>
      <c r="L89" s="44"/>
    </row>
    <row r="90" spans="3:12" ht="22.5" customHeight="1" x14ac:dyDescent="0.15">
      <c r="C90" s="40"/>
      <c r="D90" s="44"/>
      <c r="E90" s="44"/>
      <c r="F90" s="44"/>
      <c r="G90" s="42"/>
      <c r="H90" s="44"/>
      <c r="I90" s="44"/>
      <c r="J90" s="44"/>
      <c r="K90" s="44"/>
      <c r="L90" s="44"/>
    </row>
    <row r="91" spans="3:12" ht="22.5" customHeight="1" x14ac:dyDescent="0.15">
      <c r="C91" s="40"/>
      <c r="D91" s="44"/>
      <c r="E91" s="44"/>
      <c r="F91" s="44"/>
      <c r="G91" s="42"/>
      <c r="H91" s="44"/>
      <c r="I91" s="44"/>
      <c r="J91" s="44"/>
      <c r="K91" s="44"/>
      <c r="L91" s="44"/>
    </row>
    <row r="107" spans="4:12" ht="22.5" customHeight="1" x14ac:dyDescent="0.2">
      <c r="K107" s="5"/>
      <c r="L107" s="5"/>
    </row>
    <row r="108" spans="4:12" ht="22.5" customHeight="1" x14ac:dyDescent="0.2">
      <c r="D108" s="5"/>
      <c r="E108" s="5"/>
      <c r="F108" s="5"/>
      <c r="G108" s="21"/>
      <c r="H108" s="13"/>
      <c r="I108" s="5"/>
      <c r="J108" s="5"/>
      <c r="K108" s="5"/>
      <c r="L108" s="5"/>
    </row>
    <row r="117" spans="4:16" ht="22.5" customHeight="1" x14ac:dyDescent="0.2">
      <c r="D117" s="3"/>
      <c r="E117" s="3"/>
      <c r="F117" s="3"/>
      <c r="H117" s="3"/>
      <c r="I117" s="3"/>
      <c r="J117" s="3"/>
      <c r="K117" s="3"/>
      <c r="L117" s="3"/>
    </row>
    <row r="118" spans="4:16" ht="22.5" customHeight="1" x14ac:dyDescent="0.2">
      <c r="D118" s="3"/>
      <c r="E118" s="3"/>
      <c r="F118" s="3"/>
      <c r="H118" s="3"/>
      <c r="I118" s="3"/>
      <c r="J118" s="3"/>
      <c r="K118" s="3"/>
      <c r="L118" s="3"/>
    </row>
    <row r="119" spans="4:16" ht="22.5" customHeight="1" x14ac:dyDescent="0.2">
      <c r="D119" s="3"/>
      <c r="E119" s="3"/>
      <c r="F119" s="3"/>
      <c r="H119" s="3"/>
      <c r="I119" s="3"/>
      <c r="J119" s="3"/>
      <c r="K119" s="3"/>
      <c r="L119" s="3"/>
    </row>
    <row r="120" spans="4:16" ht="22.5" customHeight="1" x14ac:dyDescent="0.2">
      <c r="D120" s="3"/>
      <c r="E120" s="3"/>
      <c r="F120" s="3"/>
      <c r="H120" s="3"/>
      <c r="I120" s="3"/>
      <c r="J120" s="3"/>
      <c r="K120" s="3"/>
      <c r="L120" s="3"/>
    </row>
    <row r="123" spans="4:16" ht="22.5" customHeight="1" x14ac:dyDescent="0.2">
      <c r="I123" s="14"/>
    </row>
    <row r="125" spans="4:16" ht="22.5" customHeight="1" x14ac:dyDescent="0.2">
      <c r="O125" s="9"/>
      <c r="P125" s="9"/>
    </row>
    <row r="126" spans="4:16" ht="22.5" customHeight="1" x14ac:dyDescent="0.2">
      <c r="I126" s="14"/>
    </row>
    <row r="129" spans="3:16" ht="22.5" customHeight="1" x14ac:dyDescent="0.2">
      <c r="I129" s="4"/>
    </row>
    <row r="130" spans="3:16" ht="22.5" customHeight="1" x14ac:dyDescent="0.2">
      <c r="J130" s="8"/>
    </row>
    <row r="133" spans="3:16" ht="22.5" customHeight="1" x14ac:dyDescent="0.2">
      <c r="C133" s="37"/>
      <c r="D133" s="24"/>
      <c r="E133" s="24"/>
      <c r="F133" s="24"/>
    </row>
    <row r="134" spans="3:16" ht="22.5" customHeight="1" x14ac:dyDescent="0.25">
      <c r="J134" s="16"/>
    </row>
    <row r="135" spans="3:16" ht="22.5" customHeight="1" x14ac:dyDescent="0.25">
      <c r="C135" s="35"/>
      <c r="D135" s="17"/>
      <c r="E135" s="17"/>
      <c r="F135" s="17"/>
    </row>
    <row r="136" spans="3:16" ht="22.5" customHeight="1" x14ac:dyDescent="0.2">
      <c r="J136" s="4"/>
    </row>
    <row r="137" spans="3:16" ht="22.5" customHeight="1" x14ac:dyDescent="0.2">
      <c r="J137" s="3"/>
      <c r="L137" s="9"/>
    </row>
    <row r="138" spans="3:16" ht="22.5" customHeight="1" x14ac:dyDescent="0.2">
      <c r="J138" s="4"/>
    </row>
    <row r="139" spans="3:16" ht="22.5" customHeight="1" x14ac:dyDescent="0.2">
      <c r="J139" s="3"/>
      <c r="L139" s="9"/>
    </row>
    <row r="140" spans="3:16" ht="22.5" customHeight="1" x14ac:dyDescent="0.2">
      <c r="J140" s="4"/>
    </row>
    <row r="141" spans="3:16" ht="22.5" customHeight="1" x14ac:dyDescent="0.2">
      <c r="J141" s="3"/>
      <c r="L141" s="9"/>
      <c r="O141" s="9"/>
    </row>
    <row r="142" spans="3:16" ht="22.5" customHeight="1" x14ac:dyDescent="0.2">
      <c r="C142" s="35"/>
      <c r="D142" s="1"/>
      <c r="E142" s="1"/>
      <c r="F142" s="1"/>
      <c r="G142" s="6"/>
      <c r="J142" s="4"/>
      <c r="L142" s="1"/>
      <c r="P142" s="8"/>
    </row>
    <row r="143" spans="3:16" ht="22.5" customHeight="1" x14ac:dyDescent="0.2">
      <c r="C143" s="35"/>
      <c r="D143" s="1"/>
      <c r="E143" s="1"/>
      <c r="F143" s="1"/>
      <c r="P143" s="8"/>
    </row>
    <row r="144" spans="3:16" ht="22.5" customHeight="1" x14ac:dyDescent="0.2">
      <c r="J144" s="25"/>
      <c r="K144" s="26"/>
      <c r="L144" s="4"/>
      <c r="N144" s="1"/>
      <c r="P144" s="8"/>
    </row>
    <row r="146" spans="3:14" ht="22.5" customHeight="1" x14ac:dyDescent="0.2">
      <c r="J146" s="25"/>
      <c r="K146" s="26"/>
      <c r="L146" s="4"/>
      <c r="N146" s="1"/>
    </row>
    <row r="148" spans="3:14" ht="22.5" customHeight="1" x14ac:dyDescent="0.2">
      <c r="J148" s="25"/>
      <c r="K148" s="26"/>
      <c r="L148" s="4"/>
    </row>
    <row r="150" spans="3:14" ht="22.5" customHeight="1" x14ac:dyDescent="0.25">
      <c r="J150" s="16"/>
    </row>
    <row r="151" spans="3:14" ht="22.5" customHeight="1" x14ac:dyDescent="0.25">
      <c r="C151" s="35"/>
      <c r="D151" s="17"/>
      <c r="E151" s="17"/>
      <c r="F151" s="17"/>
    </row>
    <row r="152" spans="3:14" ht="22.5" customHeight="1" x14ac:dyDescent="0.2">
      <c r="J152" s="27"/>
    </row>
    <row r="153" spans="3:14" ht="22.5" customHeight="1" x14ac:dyDescent="0.2">
      <c r="J153" s="12"/>
      <c r="L153" s="12"/>
    </row>
    <row r="154" spans="3:14" ht="22.5" customHeight="1" x14ac:dyDescent="0.2">
      <c r="J154" s="27"/>
      <c r="L154" s="27"/>
    </row>
    <row r="156" spans="3:14" ht="22.5" customHeight="1" x14ac:dyDescent="0.2">
      <c r="J156" s="27"/>
      <c r="L156" s="27"/>
    </row>
    <row r="158" spans="3:14" ht="22.5" customHeight="1" x14ac:dyDescent="0.2">
      <c r="J158" s="27"/>
      <c r="L158" s="27"/>
    </row>
    <row r="160" spans="3:14" ht="22.5" customHeight="1" x14ac:dyDescent="0.25">
      <c r="J160" s="16"/>
    </row>
    <row r="162" spans="4:13" ht="22.5" customHeight="1" x14ac:dyDescent="0.2">
      <c r="J162" s="28"/>
      <c r="K162" s="29"/>
      <c r="L162" s="28"/>
      <c r="M162" s="29"/>
    </row>
    <row r="163" spans="4:13" ht="22.5" customHeight="1" x14ac:dyDescent="0.2">
      <c r="D163" s="26"/>
      <c r="E163" s="26"/>
      <c r="F163" s="26"/>
      <c r="H163" s="26"/>
      <c r="I163" s="26"/>
      <c r="J163" s="1"/>
      <c r="L163" s="1"/>
    </row>
    <row r="165" spans="4:13" ht="22.5" customHeight="1" x14ac:dyDescent="0.2">
      <c r="J165" s="10"/>
      <c r="L165" s="10"/>
    </row>
    <row r="166" spans="4:13" ht="22.5" customHeight="1" x14ac:dyDescent="0.2">
      <c r="J166" s="28"/>
      <c r="K166" s="30"/>
      <c r="L166" s="28"/>
      <c r="M166" s="30"/>
    </row>
    <row r="167" spans="4:13" ht="22.5" customHeight="1" x14ac:dyDescent="0.2">
      <c r="D167" s="26"/>
      <c r="E167" s="26"/>
      <c r="F167" s="26"/>
      <c r="H167" s="26"/>
      <c r="I167" s="26"/>
      <c r="J167" s="10"/>
      <c r="L167" s="10"/>
    </row>
    <row r="168" spans="4:13" ht="22.5" customHeight="1" x14ac:dyDescent="0.2">
      <c r="J168" s="28"/>
      <c r="K168" s="30"/>
      <c r="L168" s="28"/>
      <c r="M168" s="30"/>
    </row>
    <row r="169" spans="4:13" ht="22.5" customHeight="1" x14ac:dyDescent="0.2">
      <c r="D169" s="26"/>
      <c r="E169" s="26"/>
      <c r="F169" s="26"/>
      <c r="H169" s="26"/>
      <c r="I169" s="26"/>
      <c r="J169" s="27"/>
      <c r="L169" s="27"/>
    </row>
    <row r="171" spans="4:13" ht="22.5" customHeight="1" x14ac:dyDescent="0.2">
      <c r="J171" s="27"/>
      <c r="L171" s="27"/>
    </row>
    <row r="172" spans="4:13" ht="22.5" customHeight="1" x14ac:dyDescent="0.2">
      <c r="J172" s="30"/>
      <c r="K172" s="30"/>
      <c r="L172" s="30"/>
      <c r="M172" s="30"/>
    </row>
    <row r="173" spans="4:13" ht="22.5" customHeight="1" x14ac:dyDescent="0.2">
      <c r="D173" s="26"/>
      <c r="E173" s="26"/>
      <c r="F173" s="26"/>
      <c r="H173" s="26"/>
      <c r="I173" s="26"/>
      <c r="J173" s="27"/>
      <c r="L173" s="27"/>
    </row>
    <row r="175" spans="4:13" ht="22.5" customHeight="1" x14ac:dyDescent="0.2">
      <c r="J175" s="15"/>
    </row>
    <row r="176" spans="4:13" ht="22.5" customHeight="1" x14ac:dyDescent="0.2">
      <c r="J176" s="1"/>
    </row>
    <row r="177" spans="3:12" ht="22.5" customHeight="1" x14ac:dyDescent="0.2">
      <c r="J177" s="1"/>
    </row>
    <row r="181" spans="3:12" ht="22.5" customHeight="1" x14ac:dyDescent="0.2">
      <c r="C181" s="35"/>
      <c r="D181" s="22"/>
      <c r="E181" s="22"/>
      <c r="F181" s="22"/>
    </row>
    <row r="182" spans="3:12" ht="22.5" customHeight="1" x14ac:dyDescent="0.2">
      <c r="C182" s="35"/>
      <c r="D182" s="22"/>
      <c r="E182" s="22"/>
      <c r="F182" s="22"/>
      <c r="H182" s="22"/>
      <c r="I182" s="22"/>
      <c r="L182" s="22"/>
    </row>
    <row r="184" spans="3:12" ht="22.5" customHeight="1" x14ac:dyDescent="0.2">
      <c r="C184" s="35"/>
      <c r="D184" s="1"/>
      <c r="E184" s="1"/>
      <c r="F184" s="1"/>
      <c r="G184" s="20"/>
      <c r="L184" s="8"/>
    </row>
    <row r="185" spans="3:12" ht="22.5" customHeight="1" x14ac:dyDescent="0.2">
      <c r="C185" s="35"/>
      <c r="D185" s="1"/>
      <c r="E185" s="1"/>
      <c r="F185" s="1"/>
      <c r="G185" s="20"/>
      <c r="L185" s="8"/>
    </row>
    <row r="188" spans="3:12" ht="22.5" customHeight="1" x14ac:dyDescent="0.2">
      <c r="G188" s="22"/>
    </row>
    <row r="190" spans="3:12" ht="22.5" customHeight="1" x14ac:dyDescent="0.2">
      <c r="C190" s="35"/>
      <c r="D190" s="1"/>
      <c r="E190" s="1"/>
      <c r="F190" s="1"/>
      <c r="G190" s="20"/>
      <c r="L190" s="8"/>
    </row>
    <row r="191" spans="3:12" ht="22.5" customHeight="1" x14ac:dyDescent="0.2">
      <c r="C191" s="35"/>
      <c r="D191" s="1"/>
      <c r="E191" s="1"/>
      <c r="F191" s="1"/>
      <c r="G191" s="20"/>
      <c r="L191" s="8"/>
    </row>
    <row r="196" spans="3:12" ht="22.5" customHeight="1" x14ac:dyDescent="0.2">
      <c r="C196" s="35"/>
      <c r="D196" s="1"/>
      <c r="E196" s="1"/>
      <c r="F196" s="1"/>
      <c r="G196" s="20"/>
      <c r="L196" s="8"/>
    </row>
    <row r="197" spans="3:12" ht="22.5" customHeight="1" x14ac:dyDescent="0.2">
      <c r="C197" s="35"/>
      <c r="D197" s="1"/>
      <c r="E197" s="1"/>
      <c r="F197" s="1"/>
      <c r="G197" s="20"/>
      <c r="L197" s="8"/>
    </row>
    <row r="201" spans="3:12" ht="22.5" customHeight="1" x14ac:dyDescent="0.2">
      <c r="C201" s="35"/>
      <c r="D201" s="1"/>
      <c r="E201" s="1"/>
      <c r="F201" s="1"/>
      <c r="G201" s="20"/>
      <c r="L201" s="8"/>
    </row>
    <row r="202" spans="3:12" ht="22.5" customHeight="1" x14ac:dyDescent="0.2">
      <c r="C202" s="35"/>
      <c r="D202" s="1"/>
      <c r="E202" s="1"/>
      <c r="F202" s="1"/>
      <c r="G202" s="22"/>
      <c r="J202" s="32"/>
    </row>
    <row r="204" spans="3:12" ht="22.5" customHeight="1" x14ac:dyDescent="0.2">
      <c r="C204" s="35"/>
      <c r="D204" s="1"/>
      <c r="E204" s="1"/>
      <c r="F204" s="1"/>
      <c r="G204" s="20"/>
      <c r="L204" s="8"/>
    </row>
    <row r="205" spans="3:12" ht="22.5" customHeight="1" x14ac:dyDescent="0.2">
      <c r="C205" s="35"/>
      <c r="D205" s="1"/>
      <c r="E205" s="1"/>
      <c r="F205" s="1"/>
      <c r="G205" s="22"/>
    </row>
    <row r="207" spans="3:12" ht="22.5" customHeight="1" x14ac:dyDescent="0.2">
      <c r="C207" s="35"/>
      <c r="D207" s="1"/>
      <c r="E207" s="1"/>
      <c r="F207" s="1"/>
      <c r="G207" s="20"/>
      <c r="L207" s="8"/>
    </row>
    <row r="208" spans="3:12" ht="22.5" customHeight="1" x14ac:dyDescent="0.2">
      <c r="C208" s="35"/>
      <c r="D208" s="1"/>
      <c r="E208" s="1"/>
      <c r="F208" s="1"/>
      <c r="G208" s="22"/>
    </row>
    <row r="210" spans="3:12" ht="22.5" customHeight="1" x14ac:dyDescent="0.2">
      <c r="C210" s="35"/>
      <c r="D210" s="1"/>
      <c r="E210" s="1"/>
      <c r="F210" s="1"/>
      <c r="G210" s="20"/>
      <c r="L210" s="8"/>
    </row>
    <row r="211" spans="3:12" ht="22.5" customHeight="1" x14ac:dyDescent="0.2">
      <c r="C211" s="35"/>
      <c r="D211" s="1"/>
      <c r="E211" s="1"/>
      <c r="F211" s="1"/>
    </row>
    <row r="213" spans="3:12" ht="22.5" customHeight="1" x14ac:dyDescent="0.2">
      <c r="C213" s="35"/>
      <c r="D213" s="1"/>
      <c r="E213" s="1"/>
      <c r="F213" s="1"/>
      <c r="G213" s="20"/>
      <c r="L213" s="8"/>
    </row>
    <row r="216" spans="3:12" ht="22.5" customHeight="1" x14ac:dyDescent="0.2">
      <c r="C216" s="35"/>
      <c r="D216" s="1"/>
      <c r="E216" s="1"/>
      <c r="F216" s="1"/>
      <c r="G216" s="20"/>
      <c r="L216" s="8"/>
    </row>
    <row r="217" spans="3:12" ht="22.5" customHeight="1" x14ac:dyDescent="0.2">
      <c r="C217" s="35"/>
      <c r="D217" s="1"/>
      <c r="E217" s="1"/>
      <c r="F217" s="1"/>
      <c r="L217" s="8"/>
    </row>
    <row r="218" spans="3:12" ht="22.5" customHeight="1" x14ac:dyDescent="0.2">
      <c r="G218" s="22"/>
    </row>
    <row r="220" spans="3:12" ht="22.5" customHeight="1" x14ac:dyDescent="0.2">
      <c r="C220" s="35"/>
      <c r="D220" s="1"/>
      <c r="E220" s="1"/>
      <c r="F220" s="1"/>
      <c r="G220" s="20"/>
      <c r="L220" s="8"/>
    </row>
    <row r="221" spans="3:12" ht="22.5" customHeight="1" x14ac:dyDescent="0.2">
      <c r="L221" s="8"/>
    </row>
    <row r="222" spans="3:12" ht="22.5" customHeight="1" x14ac:dyDescent="0.2">
      <c r="C222" s="35"/>
      <c r="D222" s="1"/>
      <c r="E222" s="1"/>
      <c r="F222" s="1"/>
    </row>
    <row r="224" spans="3:12" ht="22.5" customHeight="1" x14ac:dyDescent="0.2">
      <c r="C224" s="35"/>
      <c r="D224" s="1"/>
      <c r="E224" s="1"/>
      <c r="F224" s="1"/>
      <c r="G224" s="20"/>
      <c r="L224" s="8"/>
    </row>
    <row r="225" spans="3:12" ht="22.5" customHeight="1" x14ac:dyDescent="0.2">
      <c r="L225" s="8"/>
    </row>
    <row r="228" spans="3:12" ht="22.5" customHeight="1" x14ac:dyDescent="0.2">
      <c r="C228" s="35"/>
      <c r="D228" s="1"/>
      <c r="E228" s="1"/>
      <c r="F228" s="1"/>
      <c r="G228" s="20"/>
      <c r="L228" s="8"/>
    </row>
    <row r="229" spans="3:12" ht="22.5" customHeight="1" x14ac:dyDescent="0.2">
      <c r="L229" s="8"/>
    </row>
    <row r="232" spans="3:12" ht="22.5" customHeight="1" x14ac:dyDescent="0.2">
      <c r="C232" s="35"/>
      <c r="D232" s="1"/>
      <c r="E232" s="1"/>
      <c r="F232" s="1"/>
    </row>
    <row r="234" spans="3:12" ht="22.5" customHeight="1" x14ac:dyDescent="0.2">
      <c r="C234" s="35"/>
      <c r="D234" s="1"/>
      <c r="E234" s="1"/>
      <c r="F234" s="1"/>
    </row>
    <row r="238" spans="3:12" ht="22.5" customHeight="1" x14ac:dyDescent="0.2">
      <c r="C238" s="35"/>
      <c r="D238" s="1"/>
      <c r="E238" s="1"/>
      <c r="F238" s="1"/>
    </row>
    <row r="239" spans="3:12" ht="22.5" customHeight="1" x14ac:dyDescent="0.2">
      <c r="C239" s="38"/>
      <c r="D239" s="15"/>
      <c r="E239" s="15"/>
      <c r="F239" s="15"/>
    </row>
    <row r="240" spans="3:12" ht="22.5" customHeight="1" x14ac:dyDescent="0.2">
      <c r="C240" s="35"/>
      <c r="D240" s="1"/>
      <c r="E240" s="1"/>
      <c r="F240" s="1"/>
    </row>
  </sheetData>
  <mergeCells count="17">
    <mergeCell ref="D79:E80"/>
    <mergeCell ref="F79:F80"/>
    <mergeCell ref="C79:C80"/>
    <mergeCell ref="C83:C84"/>
    <mergeCell ref="D1:K1"/>
    <mergeCell ref="D2:K2"/>
    <mergeCell ref="D83:E84"/>
    <mergeCell ref="H83:L84"/>
    <mergeCell ref="H82:K82"/>
    <mergeCell ref="H79:K79"/>
    <mergeCell ref="H81:K81"/>
    <mergeCell ref="C81:C82"/>
    <mergeCell ref="D81:G82"/>
    <mergeCell ref="L81:L82"/>
    <mergeCell ref="H80:K80"/>
    <mergeCell ref="L79:L80"/>
    <mergeCell ref="G79:G80"/>
  </mergeCells>
  <phoneticPr fontId="9" type="noConversion"/>
  <printOptions horizontalCentered="1"/>
  <pageMargins left="0.1" right="0.1" top="0.39370078740157499" bottom="0.196850393700787" header="0.196850393700787" footer="0.196850393700787"/>
  <pageSetup paperSize="9" scale="78" orientation="portrait" r:id="rId1"/>
  <headerFooter alignWithMargins="0"/>
  <rowBreaks count="3" manualBreakCount="3">
    <brk id="42" max="11" man="1"/>
    <brk id="100" min="2" max="11" man="1"/>
    <brk id="179" min="2" max="1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8208" r:id="rId4">
          <objectPr defaultSize="0" autoPict="0" r:id="rId5">
            <anchor moveWithCells="1" sizeWithCells="1">
              <from>
                <xdr:col>6</xdr:col>
                <xdr:colOff>254000</xdr:colOff>
                <xdr:row>55</xdr:row>
                <xdr:rowOff>38100</xdr:rowOff>
              </from>
              <to>
                <xdr:col>11</xdr:col>
                <xdr:colOff>584200</xdr:colOff>
                <xdr:row>65</xdr:row>
                <xdr:rowOff>254000</xdr:rowOff>
              </to>
            </anchor>
          </objectPr>
        </oleObject>
      </mc:Choice>
      <mc:Fallback>
        <oleObject progId="Word.Picture.8" shapeId="8208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66EDF8C2A7CC42A8477BE30542C033" ma:contentTypeVersion="16" ma:contentTypeDescription="Create a new document." ma:contentTypeScope="" ma:versionID="6d4f9c059bbd867d520ef3443db399bc">
  <xsd:schema xmlns:xsd="http://www.w3.org/2001/XMLSchema" xmlns:xs="http://www.w3.org/2001/XMLSchema" xmlns:p="http://schemas.microsoft.com/office/2006/metadata/properties" xmlns:ns2="6aded308-e663-4585-b743-cc2b59b0b43c" xmlns:ns3="3ca6a1a4-9186-4740-827a-b28d70e762c9" targetNamespace="http://schemas.microsoft.com/office/2006/metadata/properties" ma:root="true" ma:fieldsID="fbe33705f3f0ab6177df7765ea802ad0" ns2:_="" ns3:_="">
    <xsd:import namespace="6aded308-e663-4585-b743-cc2b59b0b43c"/>
    <xsd:import namespace="3ca6a1a4-9186-4740-827a-b28d70e76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Complete_x002d_Davidsignatur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d308-e663-4585-b743-cc2b59b0b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eb3ec80-b493-4abe-9e56-dc1c5e8cd9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omplete_x002d_Davidsignature" ma:index="22" nillable="true" ma:displayName="Complete- David signature" ma:default="0" ma:format="Dropdown" ma:internalName="Complete_x002d_Davidsignature">
      <xsd:simpleType>
        <xsd:restriction base="dms:Boolea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6a1a4-9186-4740-827a-b28d70e762c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2a7e806-9178-4085-9ff7-785b816a5786}" ma:internalName="TaxCatchAll" ma:showField="CatchAllData" ma:web="3ca6a1a4-9186-4740-827a-b28d70e76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ded308-e663-4585-b743-cc2b59b0b43c">
      <Terms xmlns="http://schemas.microsoft.com/office/infopath/2007/PartnerControls"/>
    </lcf76f155ced4ddcb4097134ff3c332f>
    <Complete_x002d_Davidsignature xmlns="6aded308-e663-4585-b743-cc2b59b0b43c">false</Complete_x002d_Davidsignature>
    <TaxCatchAll xmlns="3ca6a1a4-9186-4740-827a-b28d70e762c9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C25408-EB81-4955-A67E-75D0FE7431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ded308-e663-4585-b743-cc2b59b0b43c"/>
    <ds:schemaRef ds:uri="3ca6a1a4-9186-4740-827a-b28d70e76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341B28-7508-4437-BDB4-479DF25FAAC5}">
  <ds:schemaRefs>
    <ds:schemaRef ds:uri="http://www.w3.org/XML/1998/namespace"/>
    <ds:schemaRef ds:uri="3ca6a1a4-9186-4740-827a-b28d70e762c9"/>
    <ds:schemaRef ds:uri="http://purl.org/dc/dcmitype/"/>
    <ds:schemaRef ds:uri="6aded308-e663-4585-b743-cc2b59b0b43c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4040EB4-3304-47B3-BAD6-DC6ED76AB9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FIN-201</vt:lpstr>
      <vt:lpstr>'FIN-201'!Print_Area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Muoniovaara</dc:creator>
  <cp:lastModifiedBy>Bruce Millar</cp:lastModifiedBy>
  <cp:lastPrinted>2026-03-05T07:06:02Z</cp:lastPrinted>
  <dcterms:created xsi:type="dcterms:W3CDTF">2002-05-24T20:24:03Z</dcterms:created>
  <dcterms:modified xsi:type="dcterms:W3CDTF">2026-03-05T07:13:35Z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0x0101009766EDF8C2A7CC42A8477BE30542C033</vt:lpwstr>
  </property>
</Properties>
</file>